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0" windowHeight="11010" activeTab="3"/>
  </bookViews>
  <sheets>
    <sheet name="1 зміни" sheetId="1" r:id="rId1"/>
    <sheet name="4 зміни" sheetId="2" r:id="rId2"/>
    <sheet name="6 зміни " sheetId="4" r:id="rId3"/>
    <sheet name="7 зміни" sheetId="5" r:id="rId4"/>
  </sheets>
  <definedNames>
    <definedName name="_xlnm.Print_Area" localSheetId="2">'6 зміни '!$A$1:$E$78</definedName>
    <definedName name="_xlnm.Print_Area" localSheetId="3">'7 зміни'!$A$1:$E$78</definedName>
  </definedNames>
  <calcPr calcId="145621" refMode="R1C1"/>
</workbook>
</file>

<file path=xl/calcChain.xml><?xml version="1.0" encoding="utf-8"?>
<calcChain xmlns="http://schemas.openxmlformats.org/spreadsheetml/2006/main">
  <c r="E63" i="5" l="1"/>
  <c r="E70" i="5"/>
  <c r="E58" i="5" l="1"/>
  <c r="E57" i="5" s="1"/>
  <c r="E46" i="5"/>
  <c r="E45" i="5" s="1"/>
  <c r="D81" i="5"/>
  <c r="D80" i="5"/>
  <c r="E71" i="5"/>
  <c r="E67" i="5"/>
  <c r="E68" i="5" s="1"/>
  <c r="E66" i="5"/>
  <c r="E64" i="5"/>
  <c r="E62" i="5"/>
  <c r="E60" i="5"/>
  <c r="E55" i="5"/>
  <c r="E53" i="5"/>
  <c r="E51" i="5"/>
  <c r="E49" i="5"/>
  <c r="E47" i="5"/>
  <c r="E43" i="5"/>
  <c r="E35" i="5"/>
  <c r="E32" i="5"/>
  <c r="E28" i="5"/>
  <c r="E29" i="5" s="1"/>
  <c r="E27" i="5"/>
  <c r="E26" i="5"/>
  <c r="E25" i="5"/>
  <c r="E24" i="5"/>
  <c r="E22" i="5"/>
  <c r="E23" i="5" s="1"/>
  <c r="E21" i="5"/>
  <c r="E20" i="5"/>
  <c r="E19" i="5"/>
  <c r="E17" i="5"/>
  <c r="D79" i="5" l="1"/>
  <c r="D82" i="5" s="1"/>
  <c r="E74" i="5"/>
  <c r="E80" i="5"/>
  <c r="E82" i="5" s="1"/>
  <c r="E34" i="5"/>
  <c r="E33" i="5" s="1"/>
  <c r="E73" i="5"/>
  <c r="E63" i="4"/>
  <c r="D80" i="4"/>
  <c r="E70" i="4"/>
  <c r="E58" i="4"/>
  <c r="E46" i="4"/>
  <c r="E55" i="4"/>
  <c r="E53" i="4"/>
  <c r="E51" i="4"/>
  <c r="D83" i="5" l="1"/>
  <c r="E72" i="5"/>
  <c r="E57" i="4"/>
  <c r="E49" i="4"/>
  <c r="E47" i="4"/>
  <c r="E45" i="4"/>
  <c r="E43" i="4"/>
  <c r="D79" i="4" l="1"/>
  <c r="E62" i="4"/>
  <c r="E60" i="4"/>
  <c r="E67" i="4" l="1"/>
  <c r="E64" i="4"/>
  <c r="E71" i="4"/>
  <c r="E66" i="4"/>
  <c r="E32" i="4"/>
  <c r="E35" i="4" s="1"/>
  <c r="E28" i="4"/>
  <c r="E29" i="4" s="1"/>
  <c r="E26" i="4"/>
  <c r="E27" i="4" s="1"/>
  <c r="E24" i="4"/>
  <c r="E25" i="4" s="1"/>
  <c r="E22" i="4"/>
  <c r="E23" i="4" s="1"/>
  <c r="E20" i="4"/>
  <c r="E21" i="4" s="1"/>
  <c r="E19" i="4"/>
  <c r="E17" i="4"/>
  <c r="E34" i="4" l="1"/>
  <c r="E33" i="4" s="1"/>
  <c r="E68" i="4"/>
  <c r="E73" i="4" s="1"/>
  <c r="D81" i="4"/>
  <c r="D82" i="4" s="1"/>
  <c r="E74" i="4"/>
  <c r="E80" i="4"/>
  <c r="E20" i="2"/>
  <c r="E50" i="2"/>
  <c r="E72" i="4" l="1"/>
  <c r="E82" i="4"/>
  <c r="D83" i="4" s="1"/>
  <c r="E19" i="2"/>
  <c r="E43" i="2"/>
  <c r="E28" i="2" l="1"/>
  <c r="E29" i="2" s="1"/>
  <c r="E26" i="2"/>
  <c r="E27" i="2" s="1"/>
  <c r="E24" i="2"/>
  <c r="E25" i="2" s="1"/>
  <c r="E22" i="2"/>
  <c r="E51" i="2"/>
  <c r="E54" i="2" s="1"/>
  <c r="E44" i="2"/>
  <c r="E32" i="2"/>
  <c r="E35" i="2" s="1"/>
  <c r="E21" i="2"/>
  <c r="E17" i="2"/>
  <c r="E48" i="2"/>
  <c r="E46" i="2"/>
  <c r="E53" i="2" l="1"/>
  <c r="E52" i="2" s="1"/>
  <c r="E23" i="2"/>
  <c r="E34" i="2" s="1"/>
  <c r="E33" i="2" s="1"/>
</calcChain>
</file>

<file path=xl/sharedStrings.xml><?xml version="1.0" encoding="utf-8"?>
<sst xmlns="http://schemas.openxmlformats.org/spreadsheetml/2006/main" count="336" uniqueCount="57">
  <si>
    <t>Додаток 5</t>
  </si>
  <si>
    <t xml:space="preserve">до рішення Київської міської ради від 09 грудня 2021 року                               № 3704/3745                                                   (в редакції  рішення Київської міської ради         </t>
  </si>
  <si>
    <t>від___________ №____________)</t>
  </si>
  <si>
    <t>Міжбюджетні трансферти бюджету міста Києва на 2022 рік</t>
  </si>
  <si>
    <t>(код бюджету)</t>
  </si>
  <si>
    <t>1. Показники міжбюджетних трансфертів з інших бюджетів</t>
  </si>
  <si>
    <t>(грн)</t>
  </si>
  <si>
    <t>Код Класифікації
доходу бюджету/
Код бюджету</t>
  </si>
  <si>
    <t>Найменування трансферту/
Найменування бюджету – надавача міжбюджетного трансферту</t>
  </si>
  <si>
    <t>Усього</t>
  </si>
  <si>
    <t>І. Трансферти до загального фонду бюджету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</si>
  <si>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</si>
  <si>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Державний бюджет України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</si>
  <si>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</si>
  <si>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</si>
  <si>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</si>
  <si>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</si>
  <si>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</si>
  <si>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ІІ. Трансферти до спеціального фонду бюджету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</si>
  <si>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</si>
  <si>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Х</t>
  </si>
  <si>
    <t>УСЬОГО за розділом І та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</si>
  <si>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</si>
  <si>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</si>
  <si>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</si>
  <si>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
класифікації
видатків та
кредитування
місцевого бюджету/
Код бюджету</t>
  </si>
  <si>
    <t>Код типової
програмної
класифікації
видатків та
кредитування
місцевого
бюджету</t>
  </si>
  <si>
    <t>Найменування трансферту/
Найменування бюджету – отримувача міжбюджетного трансферту</t>
  </si>
  <si>
    <t xml:space="preserve">3019800  </t>
  </si>
  <si>
    <t xml:space="preserve">9800     </t>
  </si>
  <si>
    <t>Субвенція з місцевого бюджету державному бюджету на виконання програм соціально-економічного розвитку регіонів на виконання Міської цільової програми з організації військової служби, виконання військового обов'язку, мобілізаційної підготовки і територіальної оборони у місті Києві "Захисник Києва" на 2022-2024 роки</t>
  </si>
  <si>
    <t>Київський міський голова</t>
  </si>
  <si>
    <t>Віталій КЛИЧКО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</si>
  <si>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</si>
  <si>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0719430</t>
  </si>
  <si>
    <t>Обласний бюджет Тернопільської області</t>
  </si>
  <si>
    <t>Обласний бюджет Чернівецької області</t>
  </si>
  <si>
    <t>Субвенція з державного бюджету місцевим бюджетам на забезпечення нагальних потреб функціонування держави в умовах воєного стану</t>
  </si>
  <si>
    <t>Інші дотації з місцевого бюджету</t>
  </si>
  <si>
    <t>0119150</t>
  </si>
  <si>
    <t xml:space="preserve">Бюджет Козинської селищної ради </t>
  </si>
  <si>
    <t xml:space="preserve">Бюджет Феодосіївської сільської територіальної громади </t>
  </si>
  <si>
    <t>Бюджет Баришівської селищної територіальної громади</t>
  </si>
  <si>
    <t>10525000000</t>
  </si>
  <si>
    <t>Бюджет Бишівської сільської територіальної громади</t>
  </si>
  <si>
    <t>10511000000</t>
  </si>
  <si>
    <t>Бюджет Бородянської селищної територіальної громади</t>
  </si>
  <si>
    <t>Бюджет Бучанської міської територіальної громади</t>
  </si>
  <si>
    <t>10515000000</t>
  </si>
  <si>
    <t>10552000000</t>
  </si>
  <si>
    <t>Бюджет Макарівської селищної територіальної громади</t>
  </si>
  <si>
    <t>10554000000</t>
  </si>
  <si>
    <t>Бюджет Немішаївської селищної територіальної громади</t>
  </si>
  <si>
    <t>Бюджет Іванківської селищної територіальної громади</t>
  </si>
  <si>
    <t>10545000000</t>
  </si>
  <si>
    <t>Бюджет Великодимерської селищної територіальної громади</t>
  </si>
  <si>
    <t>10504000000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</si>
</sst>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" fontId="4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1" fontId="8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wrapText="1"/>
    </xf>
    <xf numFmtId="49" fontId="4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0" xfId="0" applyNumberFormat="1"/>
    <xf numFmtId="49" fontId="12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3" fillId="0" borderId="0" xfId="0" applyFont="1" applyFill="1"/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 vertical="center"/>
    </xf>
    <xf numFmtId="3" fontId="10" fillId="2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31" workbookViewId="0">
      <selection activeCell="C44" sqref="C44"/>
    </sheetView>
  </sheetViews>
  <sheetFormatPr defaultRowHeight="15" x14ac:dyDescent="0.25"/>
  <cols>
    <col min="1" max="1" width="14.5703125" style="25" customWidth="1"/>
    <col min="2" max="2" width="14" style="25" customWidth="1"/>
    <col min="3" max="3" width="76.42578125" style="28" customWidth="1"/>
    <col min="4" max="4" width="12.42578125" style="28" customWidth="1"/>
    <col min="5" max="5" width="16.28515625" style="29" customWidth="1"/>
  </cols>
  <sheetData>
    <row r="1" spans="1:5" s="3" customFormat="1" ht="15.75" x14ac:dyDescent="0.25">
      <c r="A1" s="1"/>
      <c r="B1" s="1"/>
      <c r="C1" s="2"/>
      <c r="D1" s="57" t="s">
        <v>0</v>
      </c>
      <c r="E1" s="57"/>
    </row>
    <row r="2" spans="1:5" s="3" customFormat="1" ht="73.5" customHeight="1" x14ac:dyDescent="0.25">
      <c r="A2" s="1"/>
      <c r="B2" s="1"/>
      <c r="C2" s="2"/>
      <c r="D2" s="58" t="s">
        <v>1</v>
      </c>
      <c r="E2" s="58"/>
    </row>
    <row r="3" spans="1:5" s="3" customFormat="1" x14ac:dyDescent="0.25">
      <c r="A3" s="1"/>
      <c r="B3" s="1"/>
      <c r="C3" s="2"/>
      <c r="D3" s="59" t="s">
        <v>2</v>
      </c>
      <c r="E3" s="59"/>
    </row>
    <row r="4" spans="1:5" s="3" customFormat="1" x14ac:dyDescent="0.25">
      <c r="A4" s="4"/>
      <c r="B4" s="4"/>
      <c r="C4" s="5"/>
      <c r="D4" s="5"/>
      <c r="E4" s="6"/>
    </row>
    <row r="5" spans="1:5" s="3" customFormat="1" ht="20.25" x14ac:dyDescent="0.25">
      <c r="A5" s="60" t="s">
        <v>3</v>
      </c>
      <c r="B5" s="60"/>
      <c r="C5" s="60"/>
      <c r="D5" s="60"/>
      <c r="E5" s="60"/>
    </row>
    <row r="6" spans="1:5" s="3" customFormat="1" ht="9" customHeight="1" x14ac:dyDescent="0.25">
      <c r="A6" s="1"/>
      <c r="B6" s="1"/>
      <c r="C6" s="2"/>
      <c r="D6" s="2"/>
      <c r="E6" s="7"/>
    </row>
    <row r="7" spans="1:5" s="3" customFormat="1" x14ac:dyDescent="0.25">
      <c r="A7" s="1"/>
      <c r="B7" s="61">
        <v>26000000000</v>
      </c>
      <c r="C7" s="61"/>
      <c r="D7" s="61"/>
      <c r="E7" s="61"/>
    </row>
    <row r="8" spans="1:5" s="3" customFormat="1" x14ac:dyDescent="0.25">
      <c r="A8" s="1"/>
      <c r="B8" s="62" t="s">
        <v>4</v>
      </c>
      <c r="C8" s="62"/>
      <c r="D8" s="62"/>
      <c r="E8" s="62"/>
    </row>
    <row r="9" spans="1:5" s="3" customFormat="1" ht="8.25" customHeight="1" x14ac:dyDescent="0.25">
      <c r="A9" s="1"/>
      <c r="B9" s="1"/>
      <c r="C9" s="2"/>
      <c r="D9" s="2"/>
      <c r="E9" s="7"/>
    </row>
    <row r="10" spans="1:5" s="3" customFormat="1" ht="15.75" x14ac:dyDescent="0.25">
      <c r="A10" s="63" t="s">
        <v>5</v>
      </c>
      <c r="B10" s="63"/>
      <c r="C10" s="63"/>
      <c r="D10" s="63"/>
      <c r="E10" s="63"/>
    </row>
    <row r="11" spans="1:5" s="3" customFormat="1" x14ac:dyDescent="0.25">
      <c r="A11" s="1"/>
      <c r="B11" s="1"/>
      <c r="C11" s="2"/>
      <c r="D11" s="2"/>
      <c r="E11" s="8" t="s">
        <v>6</v>
      </c>
    </row>
    <row r="12" spans="1:5" s="3" customFormat="1" x14ac:dyDescent="0.25">
      <c r="A12" s="64" t="s">
        <v>7</v>
      </c>
      <c r="B12" s="66" t="s">
        <v>8</v>
      </c>
      <c r="C12" s="67"/>
      <c r="D12" s="68"/>
      <c r="E12" s="72" t="s">
        <v>9</v>
      </c>
    </row>
    <row r="13" spans="1:5" s="3" customFormat="1" x14ac:dyDescent="0.25">
      <c r="A13" s="65"/>
      <c r="B13" s="69"/>
      <c r="C13" s="70"/>
      <c r="D13" s="71"/>
      <c r="E13" s="73"/>
    </row>
    <row r="14" spans="1:5" s="3" customFormat="1" x14ac:dyDescent="0.25">
      <c r="A14" s="9">
        <v>1</v>
      </c>
      <c r="B14" s="74">
        <v>2</v>
      </c>
      <c r="C14" s="75"/>
      <c r="D14" s="76"/>
      <c r="E14" s="9">
        <v>3</v>
      </c>
    </row>
    <row r="15" spans="1:5" s="3" customFormat="1" x14ac:dyDescent="0.25">
      <c r="A15" s="56" t="s">
        <v>10</v>
      </c>
      <c r="B15" s="56"/>
      <c r="C15" s="56"/>
      <c r="D15" s="56"/>
      <c r="E15" s="56"/>
    </row>
    <row r="16" spans="1:5" s="3" customFormat="1" ht="38.25" customHeight="1" x14ac:dyDescent="0.25">
      <c r="A16" s="10">
        <v>41021000</v>
      </c>
      <c r="B16" s="77" t="s">
        <v>11</v>
      </c>
      <c r="C16" s="78"/>
      <c r="D16" s="79"/>
      <c r="E16" s="11">
        <v>81037200</v>
      </c>
    </row>
    <row r="17" spans="1:5" s="3" customFormat="1" x14ac:dyDescent="0.25">
      <c r="A17" s="10">
        <v>99000000000</v>
      </c>
      <c r="B17" s="77" t="s">
        <v>12</v>
      </c>
      <c r="C17" s="78"/>
      <c r="D17" s="79"/>
      <c r="E17" s="11">
        <v>81037200</v>
      </c>
    </row>
    <row r="18" spans="1:5" s="3" customFormat="1" ht="33.75" customHeight="1" x14ac:dyDescent="0.25">
      <c r="A18" s="12">
        <v>41033000</v>
      </c>
      <c r="B18" s="77" t="s">
        <v>13</v>
      </c>
      <c r="C18" s="78"/>
      <c r="D18" s="79"/>
      <c r="E18" s="13">
        <v>171551100</v>
      </c>
    </row>
    <row r="19" spans="1:5" s="3" customFormat="1" x14ac:dyDescent="0.25">
      <c r="A19" s="10">
        <v>99000000000</v>
      </c>
      <c r="B19" s="77" t="s">
        <v>12</v>
      </c>
      <c r="C19" s="78"/>
      <c r="D19" s="79"/>
      <c r="E19" s="11">
        <v>171551100</v>
      </c>
    </row>
    <row r="20" spans="1:5" s="3" customFormat="1" x14ac:dyDescent="0.25">
      <c r="A20" s="10">
        <v>41033900</v>
      </c>
      <c r="B20" s="77" t="s">
        <v>14</v>
      </c>
      <c r="C20" s="78"/>
      <c r="D20" s="79"/>
      <c r="E20" s="11">
        <v>6195925400</v>
      </c>
    </row>
    <row r="21" spans="1:5" s="3" customFormat="1" x14ac:dyDescent="0.25">
      <c r="A21" s="10">
        <v>99000000000</v>
      </c>
      <c r="B21" s="77" t="s">
        <v>12</v>
      </c>
      <c r="C21" s="78"/>
      <c r="D21" s="79"/>
      <c r="E21" s="11">
        <v>6195925400</v>
      </c>
    </row>
    <row r="22" spans="1:5" s="3" customFormat="1" ht="45.75" customHeight="1" x14ac:dyDescent="0.25">
      <c r="A22" s="10">
        <v>41034400</v>
      </c>
      <c r="B22" s="77" t="s">
        <v>15</v>
      </c>
      <c r="C22" s="78"/>
      <c r="D22" s="79"/>
      <c r="E22" s="11">
        <v>18679200</v>
      </c>
    </row>
    <row r="23" spans="1:5" s="3" customFormat="1" x14ac:dyDescent="0.25">
      <c r="A23" s="10">
        <v>99000000000</v>
      </c>
      <c r="B23" s="77" t="s">
        <v>12</v>
      </c>
      <c r="C23" s="78"/>
      <c r="D23" s="79"/>
      <c r="E23" s="11">
        <v>18679200</v>
      </c>
    </row>
    <row r="24" spans="1:5" s="3" customFormat="1" ht="31.5" customHeight="1" x14ac:dyDescent="0.25">
      <c r="A24" s="10">
        <v>41035400</v>
      </c>
      <c r="B24" s="77" t="s">
        <v>16</v>
      </c>
      <c r="C24" s="78"/>
      <c r="D24" s="79"/>
      <c r="E24" s="11">
        <v>25858600</v>
      </c>
    </row>
    <row r="25" spans="1:5" s="3" customFormat="1" x14ac:dyDescent="0.25">
      <c r="A25" s="10">
        <v>99000000000</v>
      </c>
      <c r="B25" s="77" t="s">
        <v>12</v>
      </c>
      <c r="C25" s="78"/>
      <c r="D25" s="79"/>
      <c r="E25" s="11">
        <v>25858600</v>
      </c>
    </row>
    <row r="26" spans="1:5" s="3" customFormat="1" ht="36" customHeight="1" x14ac:dyDescent="0.25">
      <c r="A26" s="10">
        <v>41035600</v>
      </c>
      <c r="B26" s="77" t="s">
        <v>17</v>
      </c>
      <c r="C26" s="78"/>
      <c r="D26" s="79"/>
      <c r="E26" s="11">
        <v>20050000</v>
      </c>
    </row>
    <row r="27" spans="1:5" s="3" customFormat="1" x14ac:dyDescent="0.25">
      <c r="A27" s="10">
        <v>99000000000</v>
      </c>
      <c r="B27" s="77" t="s">
        <v>12</v>
      </c>
      <c r="C27" s="78"/>
      <c r="D27" s="79"/>
      <c r="E27" s="11">
        <v>20050000</v>
      </c>
    </row>
    <row r="28" spans="1:5" x14ac:dyDescent="0.25">
      <c r="A28" s="80" t="s">
        <v>18</v>
      </c>
      <c r="B28" s="80"/>
      <c r="C28" s="80"/>
      <c r="D28" s="80"/>
      <c r="E28" s="80"/>
    </row>
    <row r="29" spans="1:5" ht="48" customHeight="1" x14ac:dyDescent="0.25">
      <c r="A29" s="10">
        <v>41037300</v>
      </c>
      <c r="B29" s="77" t="s">
        <v>19</v>
      </c>
      <c r="C29" s="78"/>
      <c r="D29" s="79"/>
      <c r="E29" s="11">
        <v>2460041100</v>
      </c>
    </row>
    <row r="30" spans="1:5" x14ac:dyDescent="0.25">
      <c r="A30" s="10">
        <v>99000000000</v>
      </c>
      <c r="B30" s="81" t="s">
        <v>12</v>
      </c>
      <c r="C30" s="82"/>
      <c r="D30" s="83"/>
      <c r="E30" s="11">
        <v>2460041100</v>
      </c>
    </row>
    <row r="31" spans="1:5" x14ac:dyDescent="0.25">
      <c r="A31" s="16" t="s">
        <v>20</v>
      </c>
      <c r="B31" s="84" t="s">
        <v>21</v>
      </c>
      <c r="C31" s="85"/>
      <c r="D31" s="86"/>
      <c r="E31" s="11">
        <v>8973142600</v>
      </c>
    </row>
    <row r="32" spans="1:5" x14ac:dyDescent="0.25">
      <c r="A32" s="16" t="s">
        <v>20</v>
      </c>
      <c r="B32" s="84" t="s">
        <v>22</v>
      </c>
      <c r="C32" s="85"/>
      <c r="D32" s="86"/>
      <c r="E32" s="11">
        <v>6513101500</v>
      </c>
    </row>
    <row r="33" spans="1:5" x14ac:dyDescent="0.25">
      <c r="A33" s="16" t="s">
        <v>20</v>
      </c>
      <c r="B33" s="84" t="s">
        <v>23</v>
      </c>
      <c r="C33" s="85"/>
      <c r="D33" s="86"/>
      <c r="E33" s="11">
        <v>2460041100</v>
      </c>
    </row>
    <row r="34" spans="1:5" x14ac:dyDescent="0.25">
      <c r="A34" s="17"/>
      <c r="B34" s="17"/>
      <c r="C34" s="18"/>
      <c r="D34" s="18"/>
      <c r="E34" s="19"/>
    </row>
    <row r="35" spans="1:5" ht="15.75" x14ac:dyDescent="0.25">
      <c r="A35" s="63" t="s">
        <v>24</v>
      </c>
      <c r="B35" s="63"/>
      <c r="C35" s="63"/>
      <c r="D35" s="63"/>
      <c r="E35" s="63"/>
    </row>
    <row r="36" spans="1:5" x14ac:dyDescent="0.25">
      <c r="A36" s="17"/>
      <c r="B36" s="17"/>
      <c r="C36" s="18"/>
      <c r="D36" s="18"/>
      <c r="E36" s="8" t="s">
        <v>6</v>
      </c>
    </row>
    <row r="37" spans="1:5" x14ac:dyDescent="0.25">
      <c r="A37" s="87" t="s">
        <v>25</v>
      </c>
      <c r="B37" s="89" t="s">
        <v>26</v>
      </c>
      <c r="C37" s="66" t="s">
        <v>27</v>
      </c>
      <c r="D37" s="68"/>
      <c r="E37" s="72" t="s">
        <v>9</v>
      </c>
    </row>
    <row r="38" spans="1:5" x14ac:dyDescent="0.25">
      <c r="A38" s="88"/>
      <c r="B38" s="90"/>
      <c r="C38" s="69"/>
      <c r="D38" s="71"/>
      <c r="E38" s="73"/>
    </row>
    <row r="39" spans="1:5" x14ac:dyDescent="0.25">
      <c r="A39" s="9">
        <v>1</v>
      </c>
      <c r="B39" s="9">
        <v>2</v>
      </c>
      <c r="C39" s="74">
        <v>3</v>
      </c>
      <c r="D39" s="76"/>
      <c r="E39" s="9">
        <v>4</v>
      </c>
    </row>
    <row r="40" spans="1:5" x14ac:dyDescent="0.25">
      <c r="A40" s="16"/>
      <c r="B40" s="80" t="s">
        <v>10</v>
      </c>
      <c r="C40" s="80"/>
      <c r="D40" s="80"/>
      <c r="E40" s="80"/>
    </row>
    <row r="41" spans="1:5" ht="66" customHeight="1" x14ac:dyDescent="0.25">
      <c r="A41" s="20" t="s">
        <v>28</v>
      </c>
      <c r="B41" s="20" t="s">
        <v>29</v>
      </c>
      <c r="C41" s="77" t="s">
        <v>30</v>
      </c>
      <c r="D41" s="79"/>
      <c r="E41" s="11">
        <v>10088294</v>
      </c>
    </row>
    <row r="42" spans="1:5" x14ac:dyDescent="0.25">
      <c r="A42" s="10">
        <v>99000000000</v>
      </c>
      <c r="B42" s="20" t="s">
        <v>29</v>
      </c>
      <c r="C42" s="81" t="s">
        <v>12</v>
      </c>
      <c r="D42" s="83"/>
      <c r="E42" s="11">
        <v>10088294</v>
      </c>
    </row>
    <row r="43" spans="1:5" x14ac:dyDescent="0.25">
      <c r="A43" s="10"/>
      <c r="B43" s="20"/>
      <c r="C43" s="14"/>
      <c r="D43" s="15"/>
      <c r="E43" s="11"/>
    </row>
    <row r="44" spans="1:5" x14ac:dyDescent="0.25">
      <c r="A44" s="10"/>
      <c r="B44" s="20"/>
      <c r="C44" s="14"/>
      <c r="D44" s="15"/>
      <c r="E44" s="11"/>
    </row>
    <row r="45" spans="1:5" x14ac:dyDescent="0.25">
      <c r="A45" s="10"/>
      <c r="B45" s="20"/>
      <c r="C45" s="14"/>
      <c r="D45" s="15"/>
      <c r="E45" s="11"/>
    </row>
    <row r="46" spans="1:5" x14ac:dyDescent="0.25">
      <c r="A46" s="10"/>
      <c r="B46" s="20"/>
      <c r="C46" s="14"/>
      <c r="D46" s="15"/>
      <c r="E46" s="11"/>
    </row>
    <row r="47" spans="1:5" x14ac:dyDescent="0.25">
      <c r="A47" s="80" t="s">
        <v>18</v>
      </c>
      <c r="B47" s="80"/>
      <c r="C47" s="80"/>
      <c r="D47" s="80"/>
      <c r="E47" s="80"/>
    </row>
    <row r="48" spans="1:5" ht="63.75" customHeight="1" x14ac:dyDescent="0.25">
      <c r="A48" s="20" t="s">
        <v>28</v>
      </c>
      <c r="B48" s="20" t="s">
        <v>29</v>
      </c>
      <c r="C48" s="77" t="s">
        <v>30</v>
      </c>
      <c r="D48" s="79"/>
      <c r="E48" s="11">
        <v>111500</v>
      </c>
    </row>
    <row r="49" spans="1:5" x14ac:dyDescent="0.25">
      <c r="A49" s="10">
        <v>99000000000</v>
      </c>
      <c r="B49" s="20" t="s">
        <v>29</v>
      </c>
      <c r="C49" s="81" t="s">
        <v>12</v>
      </c>
      <c r="D49" s="83"/>
      <c r="E49" s="11">
        <v>111500</v>
      </c>
    </row>
    <row r="50" spans="1:5" x14ac:dyDescent="0.25">
      <c r="A50" s="16" t="s">
        <v>20</v>
      </c>
      <c r="B50" s="16" t="s">
        <v>20</v>
      </c>
      <c r="C50" s="84" t="s">
        <v>21</v>
      </c>
      <c r="D50" s="86"/>
      <c r="E50" s="11">
        <v>10199794</v>
      </c>
    </row>
    <row r="51" spans="1:5" x14ac:dyDescent="0.25">
      <c r="A51" s="16" t="s">
        <v>20</v>
      </c>
      <c r="B51" s="16" t="s">
        <v>20</v>
      </c>
      <c r="C51" s="84" t="s">
        <v>22</v>
      </c>
      <c r="D51" s="86"/>
      <c r="E51" s="11">
        <v>10088294</v>
      </c>
    </row>
    <row r="52" spans="1:5" x14ac:dyDescent="0.25">
      <c r="A52" s="16" t="s">
        <v>20</v>
      </c>
      <c r="B52" s="16" t="s">
        <v>20</v>
      </c>
      <c r="C52" s="84" t="s">
        <v>23</v>
      </c>
      <c r="D52" s="86"/>
      <c r="E52" s="11">
        <v>111500</v>
      </c>
    </row>
    <row r="53" spans="1:5" x14ac:dyDescent="0.25">
      <c r="A53" s="1"/>
      <c r="B53" s="1"/>
      <c r="C53" s="21"/>
      <c r="D53" s="21"/>
      <c r="E53" s="22"/>
    </row>
    <row r="54" spans="1:5" x14ac:dyDescent="0.25">
      <c r="A54" s="1"/>
      <c r="B54" s="1"/>
      <c r="C54" s="2"/>
      <c r="D54" s="2"/>
      <c r="E54" s="7"/>
    </row>
    <row r="55" spans="1:5" x14ac:dyDescent="0.25">
      <c r="A55" s="91" t="s">
        <v>31</v>
      </c>
      <c r="B55" s="91"/>
      <c r="C55" s="23"/>
      <c r="D55" s="23"/>
      <c r="E55" s="24" t="s">
        <v>32</v>
      </c>
    </row>
    <row r="56" spans="1:5" x14ac:dyDescent="0.25">
      <c r="C56" s="26"/>
      <c r="D56" s="26"/>
      <c r="E56" s="27"/>
    </row>
  </sheetData>
  <mergeCells count="46">
    <mergeCell ref="C50:D50"/>
    <mergeCell ref="C51:D51"/>
    <mergeCell ref="C52:D52"/>
    <mergeCell ref="A55:B55"/>
    <mergeCell ref="B40:E40"/>
    <mergeCell ref="C41:D41"/>
    <mergeCell ref="C42:D42"/>
    <mergeCell ref="A47:E47"/>
    <mergeCell ref="C48:D48"/>
    <mergeCell ref="C49:D49"/>
    <mergeCell ref="C39:D39"/>
    <mergeCell ref="A28:E28"/>
    <mergeCell ref="B29:D29"/>
    <mergeCell ref="B30:D30"/>
    <mergeCell ref="B31:D31"/>
    <mergeCell ref="B32:D32"/>
    <mergeCell ref="B33:D33"/>
    <mergeCell ref="A35:E35"/>
    <mergeCell ref="A37:A38"/>
    <mergeCell ref="B37:B38"/>
    <mergeCell ref="C37:D38"/>
    <mergeCell ref="E37:E38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15:E15"/>
    <mergeCell ref="D1:E1"/>
    <mergeCell ref="D2:E2"/>
    <mergeCell ref="D3:E3"/>
    <mergeCell ref="A5:E5"/>
    <mergeCell ref="B7:E7"/>
    <mergeCell ref="B8:E8"/>
    <mergeCell ref="A10:E10"/>
    <mergeCell ref="A12:A13"/>
    <mergeCell ref="B12:D13"/>
    <mergeCell ref="E12:E13"/>
    <mergeCell ref="B14:D14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opLeftCell="A31" workbookViewId="0">
      <selection activeCell="C43" sqref="C43:D43"/>
    </sheetView>
  </sheetViews>
  <sheetFormatPr defaultRowHeight="15" x14ac:dyDescent="0.25"/>
  <cols>
    <col min="1" max="1" width="14.5703125" style="25" customWidth="1"/>
    <col min="2" max="2" width="14" style="25" customWidth="1"/>
    <col min="3" max="3" width="76.42578125" style="28" customWidth="1"/>
    <col min="4" max="4" width="12.42578125" style="28" customWidth="1"/>
    <col min="5" max="5" width="16.28515625" style="29" customWidth="1"/>
  </cols>
  <sheetData>
    <row r="1" spans="1:5" s="3" customFormat="1" ht="15.75" x14ac:dyDescent="0.25">
      <c r="A1" s="1"/>
      <c r="B1" s="1"/>
      <c r="C1" s="2"/>
      <c r="D1" s="57" t="s">
        <v>0</v>
      </c>
      <c r="E1" s="57"/>
    </row>
    <row r="2" spans="1:5" s="3" customFormat="1" ht="73.5" customHeight="1" x14ac:dyDescent="0.25">
      <c r="A2" s="1"/>
      <c r="B2" s="1"/>
      <c r="C2" s="2"/>
      <c r="D2" s="58" t="s">
        <v>1</v>
      </c>
      <c r="E2" s="58"/>
    </row>
    <row r="3" spans="1:5" s="3" customFormat="1" x14ac:dyDescent="0.25">
      <c r="A3" s="1"/>
      <c r="B3" s="1"/>
      <c r="C3" s="2"/>
      <c r="D3" s="59" t="s">
        <v>2</v>
      </c>
      <c r="E3" s="59"/>
    </row>
    <row r="4" spans="1:5" s="3" customFormat="1" x14ac:dyDescent="0.25">
      <c r="A4" s="4"/>
      <c r="B4" s="4"/>
      <c r="C4" s="5"/>
      <c r="D4" s="5"/>
      <c r="E4" s="6"/>
    </row>
    <row r="5" spans="1:5" s="3" customFormat="1" ht="20.25" x14ac:dyDescent="0.25">
      <c r="A5" s="60" t="s">
        <v>3</v>
      </c>
      <c r="B5" s="60"/>
      <c r="C5" s="60"/>
      <c r="D5" s="60"/>
      <c r="E5" s="60"/>
    </row>
    <row r="6" spans="1:5" s="3" customFormat="1" ht="9" customHeight="1" x14ac:dyDescent="0.25">
      <c r="A6" s="1"/>
      <c r="B6" s="1"/>
      <c r="C6" s="2"/>
      <c r="D6" s="2"/>
      <c r="E6" s="7"/>
    </row>
    <row r="7" spans="1:5" s="3" customFormat="1" x14ac:dyDescent="0.25">
      <c r="A7" s="1"/>
      <c r="B7" s="61">
        <v>26000000000</v>
      </c>
      <c r="C7" s="61"/>
      <c r="D7" s="61"/>
      <c r="E7" s="61"/>
    </row>
    <row r="8" spans="1:5" s="3" customFormat="1" x14ac:dyDescent="0.25">
      <c r="A8" s="1"/>
      <c r="B8" s="62" t="s">
        <v>4</v>
      </c>
      <c r="C8" s="62"/>
      <c r="D8" s="62"/>
      <c r="E8" s="62"/>
    </row>
    <row r="9" spans="1:5" s="3" customFormat="1" ht="8.25" customHeight="1" x14ac:dyDescent="0.25">
      <c r="A9" s="1"/>
      <c r="B9" s="1"/>
      <c r="C9" s="2"/>
      <c r="D9" s="2"/>
      <c r="E9" s="7"/>
    </row>
    <row r="10" spans="1:5" s="3" customFormat="1" ht="15.75" x14ac:dyDescent="0.25">
      <c r="A10" s="63" t="s">
        <v>5</v>
      </c>
      <c r="B10" s="63"/>
      <c r="C10" s="63"/>
      <c r="D10" s="63"/>
      <c r="E10" s="63"/>
    </row>
    <row r="11" spans="1:5" s="3" customFormat="1" x14ac:dyDescent="0.25">
      <c r="A11" s="1"/>
      <c r="B11" s="1"/>
      <c r="C11" s="2"/>
      <c r="D11" s="2"/>
      <c r="E11" s="8" t="s">
        <v>6</v>
      </c>
    </row>
    <row r="12" spans="1:5" s="3" customFormat="1" x14ac:dyDescent="0.25">
      <c r="A12" s="64" t="s">
        <v>7</v>
      </c>
      <c r="B12" s="66" t="s">
        <v>8</v>
      </c>
      <c r="C12" s="67"/>
      <c r="D12" s="68"/>
      <c r="E12" s="72" t="s">
        <v>9</v>
      </c>
    </row>
    <row r="13" spans="1:5" s="3" customFormat="1" x14ac:dyDescent="0.25">
      <c r="A13" s="65"/>
      <c r="B13" s="69"/>
      <c r="C13" s="70"/>
      <c r="D13" s="71"/>
      <c r="E13" s="73"/>
    </row>
    <row r="14" spans="1:5" s="3" customFormat="1" x14ac:dyDescent="0.25">
      <c r="A14" s="9">
        <v>1</v>
      </c>
      <c r="B14" s="74">
        <v>2</v>
      </c>
      <c r="C14" s="75"/>
      <c r="D14" s="76"/>
      <c r="E14" s="9">
        <v>3</v>
      </c>
    </row>
    <row r="15" spans="1:5" s="3" customFormat="1" x14ac:dyDescent="0.25">
      <c r="A15" s="56" t="s">
        <v>10</v>
      </c>
      <c r="B15" s="56"/>
      <c r="C15" s="56"/>
      <c r="D15" s="56"/>
      <c r="E15" s="56"/>
    </row>
    <row r="16" spans="1:5" s="3" customFormat="1" ht="38.25" customHeight="1" x14ac:dyDescent="0.25">
      <c r="A16" s="10">
        <v>41021000</v>
      </c>
      <c r="B16" s="77" t="s">
        <v>11</v>
      </c>
      <c r="C16" s="78"/>
      <c r="D16" s="79"/>
      <c r="E16" s="11">
        <v>81037200</v>
      </c>
    </row>
    <row r="17" spans="1:5" s="3" customFormat="1" x14ac:dyDescent="0.25">
      <c r="A17" s="10">
        <v>99000000000</v>
      </c>
      <c r="B17" s="77" t="s">
        <v>12</v>
      </c>
      <c r="C17" s="78"/>
      <c r="D17" s="79"/>
      <c r="E17" s="11">
        <f>E16</f>
        <v>81037200</v>
      </c>
    </row>
    <row r="18" spans="1:5" s="3" customFormat="1" ht="33.75" customHeight="1" x14ac:dyDescent="0.25">
      <c r="A18" s="12">
        <v>41031200</v>
      </c>
      <c r="B18" s="77" t="s">
        <v>37</v>
      </c>
      <c r="C18" s="78"/>
      <c r="D18" s="79"/>
      <c r="E18" s="13">
        <v>511692440</v>
      </c>
    </row>
    <row r="19" spans="1:5" s="3" customFormat="1" ht="15" customHeight="1" x14ac:dyDescent="0.25">
      <c r="A19" s="10">
        <v>99000000000</v>
      </c>
      <c r="B19" s="77" t="s">
        <v>12</v>
      </c>
      <c r="C19" s="78"/>
      <c r="D19" s="79"/>
      <c r="E19" s="11">
        <f>E18</f>
        <v>511692440</v>
      </c>
    </row>
    <row r="20" spans="1:5" s="3" customFormat="1" ht="33.75" customHeight="1" x14ac:dyDescent="0.25">
      <c r="A20" s="12">
        <v>41033000</v>
      </c>
      <c r="B20" s="77" t="s">
        <v>13</v>
      </c>
      <c r="C20" s="78"/>
      <c r="D20" s="79"/>
      <c r="E20" s="13">
        <f>171551100+59689100</f>
        <v>231240200</v>
      </c>
    </row>
    <row r="21" spans="1:5" s="3" customFormat="1" ht="15" customHeight="1" x14ac:dyDescent="0.25">
      <c r="A21" s="10">
        <v>99000000000</v>
      </c>
      <c r="B21" s="77" t="s">
        <v>12</v>
      </c>
      <c r="C21" s="78"/>
      <c r="D21" s="79"/>
      <c r="E21" s="11">
        <f>E20</f>
        <v>231240200</v>
      </c>
    </row>
    <row r="22" spans="1:5" s="3" customFormat="1" x14ac:dyDescent="0.25">
      <c r="A22" s="10">
        <v>41033900</v>
      </c>
      <c r="B22" s="77" t="s">
        <v>14</v>
      </c>
      <c r="C22" s="78"/>
      <c r="D22" s="79"/>
      <c r="E22" s="11">
        <f>6195925400-619592800</f>
        <v>5576332600</v>
      </c>
    </row>
    <row r="23" spans="1:5" s="3" customFormat="1" x14ac:dyDescent="0.25">
      <c r="A23" s="10">
        <v>99000000000</v>
      </c>
      <c r="B23" s="77" t="s">
        <v>12</v>
      </c>
      <c r="C23" s="78"/>
      <c r="D23" s="79"/>
      <c r="E23" s="11">
        <f>E22</f>
        <v>5576332600</v>
      </c>
    </row>
    <row r="24" spans="1:5" s="3" customFormat="1" ht="45.75" customHeight="1" x14ac:dyDescent="0.25">
      <c r="A24" s="10">
        <v>41034400</v>
      </c>
      <c r="B24" s="77" t="s">
        <v>15</v>
      </c>
      <c r="C24" s="78"/>
      <c r="D24" s="79"/>
      <c r="E24" s="11">
        <f>18679200-18404400</f>
        <v>274800</v>
      </c>
    </row>
    <row r="25" spans="1:5" s="3" customFormat="1" x14ac:dyDescent="0.25">
      <c r="A25" s="10">
        <v>99000000000</v>
      </c>
      <c r="B25" s="77" t="s">
        <v>12</v>
      </c>
      <c r="C25" s="78"/>
      <c r="D25" s="79"/>
      <c r="E25" s="11">
        <f>E24</f>
        <v>274800</v>
      </c>
    </row>
    <row r="26" spans="1:5" s="3" customFormat="1" ht="31.5" customHeight="1" x14ac:dyDescent="0.25">
      <c r="A26" s="10">
        <v>41035400</v>
      </c>
      <c r="B26" s="77" t="s">
        <v>16</v>
      </c>
      <c r="C26" s="78"/>
      <c r="D26" s="79"/>
      <c r="E26" s="11">
        <f>25858600-2586200</f>
        <v>23272400</v>
      </c>
    </row>
    <row r="27" spans="1:5" s="3" customFormat="1" x14ac:dyDescent="0.25">
      <c r="A27" s="10">
        <v>99000000000</v>
      </c>
      <c r="B27" s="77" t="s">
        <v>12</v>
      </c>
      <c r="C27" s="78"/>
      <c r="D27" s="79"/>
      <c r="E27" s="11">
        <f>E26</f>
        <v>23272400</v>
      </c>
    </row>
    <row r="28" spans="1:5" s="3" customFormat="1" ht="36" customHeight="1" x14ac:dyDescent="0.25">
      <c r="A28" s="10">
        <v>41035600</v>
      </c>
      <c r="B28" s="77" t="s">
        <v>17</v>
      </c>
      <c r="C28" s="78"/>
      <c r="D28" s="79"/>
      <c r="E28" s="11">
        <f>20050000-20050000</f>
        <v>0</v>
      </c>
    </row>
    <row r="29" spans="1:5" s="3" customFormat="1" x14ac:dyDescent="0.25">
      <c r="A29" s="10">
        <v>99000000000</v>
      </c>
      <c r="B29" s="77" t="s">
        <v>12</v>
      </c>
      <c r="C29" s="78"/>
      <c r="D29" s="79"/>
      <c r="E29" s="11">
        <f>E28</f>
        <v>0</v>
      </c>
    </row>
    <row r="30" spans="1:5" x14ac:dyDescent="0.25">
      <c r="A30" s="80" t="s">
        <v>18</v>
      </c>
      <c r="B30" s="80"/>
      <c r="C30" s="80"/>
      <c r="D30" s="80"/>
      <c r="E30" s="80"/>
    </row>
    <row r="31" spans="1:5" ht="48" customHeight="1" x14ac:dyDescent="0.25">
      <c r="A31" s="10">
        <v>41037300</v>
      </c>
      <c r="B31" s="77" t="s">
        <v>19</v>
      </c>
      <c r="C31" s="78"/>
      <c r="D31" s="79"/>
      <c r="E31" s="11">
        <v>2460041100</v>
      </c>
    </row>
    <row r="32" spans="1:5" x14ac:dyDescent="0.25">
      <c r="A32" s="10">
        <v>99000000000</v>
      </c>
      <c r="B32" s="81" t="s">
        <v>12</v>
      </c>
      <c r="C32" s="82"/>
      <c r="D32" s="83"/>
      <c r="E32" s="11">
        <f>E31</f>
        <v>2460041100</v>
      </c>
    </row>
    <row r="33" spans="1:5" x14ac:dyDescent="0.25">
      <c r="A33" s="16" t="s">
        <v>20</v>
      </c>
      <c r="B33" s="84" t="s">
        <v>21</v>
      </c>
      <c r="C33" s="85"/>
      <c r="D33" s="86"/>
      <c r="E33" s="11">
        <f>E34+E35</f>
        <v>8883890740</v>
      </c>
    </row>
    <row r="34" spans="1:5" x14ac:dyDescent="0.25">
      <c r="A34" s="16" t="s">
        <v>20</v>
      </c>
      <c r="B34" s="84" t="s">
        <v>22</v>
      </c>
      <c r="C34" s="85"/>
      <c r="D34" s="86"/>
      <c r="E34" s="11">
        <f>E17+E21+E23+E25+E27+E29+E19</f>
        <v>6423849640</v>
      </c>
    </row>
    <row r="35" spans="1:5" x14ac:dyDescent="0.25">
      <c r="A35" s="16" t="s">
        <v>20</v>
      </c>
      <c r="B35" s="84" t="s">
        <v>23</v>
      </c>
      <c r="C35" s="85"/>
      <c r="D35" s="86"/>
      <c r="E35" s="11">
        <f>E32</f>
        <v>2460041100</v>
      </c>
    </row>
    <row r="36" spans="1:5" x14ac:dyDescent="0.25">
      <c r="A36" s="17"/>
      <c r="B36" s="17"/>
      <c r="C36" s="18"/>
      <c r="D36" s="18"/>
      <c r="E36" s="19"/>
    </row>
    <row r="37" spans="1:5" ht="15.75" x14ac:dyDescent="0.25">
      <c r="A37" s="63" t="s">
        <v>24</v>
      </c>
      <c r="B37" s="63"/>
      <c r="C37" s="63"/>
      <c r="D37" s="63"/>
      <c r="E37" s="63"/>
    </row>
    <row r="38" spans="1:5" x14ac:dyDescent="0.25">
      <c r="A38" s="17"/>
      <c r="B38" s="17"/>
      <c r="C38" s="18"/>
      <c r="D38" s="18"/>
      <c r="E38" s="8" t="s">
        <v>6</v>
      </c>
    </row>
    <row r="39" spans="1:5" x14ac:dyDescent="0.25">
      <c r="A39" s="87" t="s">
        <v>25</v>
      </c>
      <c r="B39" s="89" t="s">
        <v>26</v>
      </c>
      <c r="C39" s="66" t="s">
        <v>27</v>
      </c>
      <c r="D39" s="68"/>
      <c r="E39" s="72" t="s">
        <v>9</v>
      </c>
    </row>
    <row r="40" spans="1:5" x14ac:dyDescent="0.25">
      <c r="A40" s="88"/>
      <c r="B40" s="90"/>
      <c r="C40" s="69"/>
      <c r="D40" s="71"/>
      <c r="E40" s="73"/>
    </row>
    <row r="41" spans="1:5" x14ac:dyDescent="0.25">
      <c r="A41" s="9">
        <v>1</v>
      </c>
      <c r="B41" s="9">
        <v>2</v>
      </c>
      <c r="C41" s="74">
        <v>3</v>
      </c>
      <c r="D41" s="76"/>
      <c r="E41" s="9">
        <v>4</v>
      </c>
    </row>
    <row r="42" spans="1:5" x14ac:dyDescent="0.25">
      <c r="A42" s="16"/>
      <c r="B42" s="80" t="s">
        <v>10</v>
      </c>
      <c r="C42" s="80"/>
      <c r="D42" s="80"/>
      <c r="E42" s="80"/>
    </row>
    <row r="43" spans="1:5" ht="56.25" customHeight="1" x14ac:dyDescent="0.25">
      <c r="A43" s="20" t="s">
        <v>28</v>
      </c>
      <c r="B43" s="20">
        <v>9800</v>
      </c>
      <c r="C43" s="77" t="s">
        <v>30</v>
      </c>
      <c r="D43" s="79"/>
      <c r="E43" s="11">
        <f>10088294+77289200+11694900</f>
        <v>99072394</v>
      </c>
    </row>
    <row r="44" spans="1:5" x14ac:dyDescent="0.25">
      <c r="A44" s="10">
        <v>99000000000</v>
      </c>
      <c r="B44" s="20">
        <v>9800</v>
      </c>
      <c r="C44" s="81" t="s">
        <v>12</v>
      </c>
      <c r="D44" s="83"/>
      <c r="E44" s="11">
        <f>E43</f>
        <v>99072394</v>
      </c>
    </row>
    <row r="45" spans="1:5" ht="24.75" customHeight="1" x14ac:dyDescent="0.25">
      <c r="A45" s="30" t="s">
        <v>34</v>
      </c>
      <c r="B45" s="20">
        <v>9430</v>
      </c>
      <c r="C45" s="77" t="s">
        <v>33</v>
      </c>
      <c r="D45" s="79"/>
      <c r="E45" s="11">
        <v>6886200</v>
      </c>
    </row>
    <row r="46" spans="1:5" x14ac:dyDescent="0.25">
      <c r="A46" s="10">
        <v>19100000000</v>
      </c>
      <c r="B46" s="20">
        <v>9430</v>
      </c>
      <c r="C46" s="81" t="s">
        <v>35</v>
      </c>
      <c r="D46" s="92"/>
      <c r="E46" s="11">
        <f>E45</f>
        <v>6886200</v>
      </c>
    </row>
    <row r="47" spans="1:5" ht="28.5" customHeight="1" x14ac:dyDescent="0.25">
      <c r="A47" s="30" t="s">
        <v>34</v>
      </c>
      <c r="B47" s="20">
        <v>9430</v>
      </c>
      <c r="C47" s="77" t="s">
        <v>33</v>
      </c>
      <c r="D47" s="79"/>
      <c r="E47" s="11">
        <v>1832400</v>
      </c>
    </row>
    <row r="48" spans="1:5" x14ac:dyDescent="0.25">
      <c r="A48" s="10">
        <v>24100000000</v>
      </c>
      <c r="B48" s="20">
        <v>9430</v>
      </c>
      <c r="C48" s="81" t="s">
        <v>36</v>
      </c>
      <c r="D48" s="92"/>
      <c r="E48" s="11">
        <f>E47</f>
        <v>1832400</v>
      </c>
    </row>
    <row r="49" spans="1:5" x14ac:dyDescent="0.25">
      <c r="A49" s="80" t="s">
        <v>18</v>
      </c>
      <c r="B49" s="80"/>
      <c r="C49" s="80"/>
      <c r="D49" s="80"/>
      <c r="E49" s="80"/>
    </row>
    <row r="50" spans="1:5" ht="57" customHeight="1" x14ac:dyDescent="0.25">
      <c r="A50" s="20" t="s">
        <v>28</v>
      </c>
      <c r="B50" s="20" t="s">
        <v>29</v>
      </c>
      <c r="C50" s="77" t="s">
        <v>30</v>
      </c>
      <c r="D50" s="79"/>
      <c r="E50" s="11">
        <f>111500+36562900+12400000+300000</f>
        <v>49374400</v>
      </c>
    </row>
    <row r="51" spans="1:5" x14ac:dyDescent="0.25">
      <c r="A51" s="10">
        <v>99000000000</v>
      </c>
      <c r="B51" s="20" t="s">
        <v>29</v>
      </c>
      <c r="C51" s="81" t="s">
        <v>12</v>
      </c>
      <c r="D51" s="83"/>
      <c r="E51" s="11">
        <f>E50</f>
        <v>49374400</v>
      </c>
    </row>
    <row r="52" spans="1:5" x14ac:dyDescent="0.25">
      <c r="A52" s="16" t="s">
        <v>20</v>
      </c>
      <c r="B52" s="16" t="s">
        <v>20</v>
      </c>
      <c r="C52" s="84" t="s">
        <v>21</v>
      </c>
      <c r="D52" s="86"/>
      <c r="E52" s="11">
        <f>E53+E54</f>
        <v>157165394</v>
      </c>
    </row>
    <row r="53" spans="1:5" x14ac:dyDescent="0.25">
      <c r="A53" s="16" t="s">
        <v>20</v>
      </c>
      <c r="B53" s="16" t="s">
        <v>20</v>
      </c>
      <c r="C53" s="84" t="s">
        <v>22</v>
      </c>
      <c r="D53" s="86"/>
      <c r="E53" s="11">
        <f>E44+E46+E48</f>
        <v>107790994</v>
      </c>
    </row>
    <row r="54" spans="1:5" x14ac:dyDescent="0.25">
      <c r="A54" s="16" t="s">
        <v>20</v>
      </c>
      <c r="B54" s="16" t="s">
        <v>20</v>
      </c>
      <c r="C54" s="84" t="s">
        <v>23</v>
      </c>
      <c r="D54" s="86"/>
      <c r="E54" s="11">
        <f>E51</f>
        <v>49374400</v>
      </c>
    </row>
    <row r="55" spans="1:5" x14ac:dyDescent="0.25">
      <c r="A55" s="1"/>
      <c r="B55" s="1"/>
      <c r="C55" s="21"/>
      <c r="D55" s="21"/>
      <c r="E55" s="22"/>
    </row>
    <row r="56" spans="1:5" ht="5.25" customHeight="1" x14ac:dyDescent="0.25">
      <c r="A56" s="1"/>
      <c r="B56" s="1"/>
      <c r="C56" s="2"/>
      <c r="D56" s="2"/>
      <c r="E56" s="7"/>
    </row>
    <row r="57" spans="1:5" x14ac:dyDescent="0.25">
      <c r="A57" s="91" t="s">
        <v>31</v>
      </c>
      <c r="B57" s="91"/>
      <c r="C57" s="23"/>
      <c r="D57" s="23"/>
      <c r="E57" s="24" t="s">
        <v>32</v>
      </c>
    </row>
    <row r="58" spans="1:5" x14ac:dyDescent="0.25">
      <c r="C58" s="26"/>
      <c r="D58" s="26"/>
      <c r="E58" s="27"/>
    </row>
  </sheetData>
  <mergeCells count="52">
    <mergeCell ref="A15:E15"/>
    <mergeCell ref="D1:E1"/>
    <mergeCell ref="D2:E2"/>
    <mergeCell ref="D3:E3"/>
    <mergeCell ref="A5:E5"/>
    <mergeCell ref="B7:E7"/>
    <mergeCell ref="B8:E8"/>
    <mergeCell ref="A10:E10"/>
    <mergeCell ref="A12:A13"/>
    <mergeCell ref="B12:D13"/>
    <mergeCell ref="E12:E13"/>
    <mergeCell ref="B14:D14"/>
    <mergeCell ref="B29:D29"/>
    <mergeCell ref="B16:D16"/>
    <mergeCell ref="B17:D1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18:D18"/>
    <mergeCell ref="B19:D19"/>
    <mergeCell ref="C41:D41"/>
    <mergeCell ref="A30:E30"/>
    <mergeCell ref="B31:D31"/>
    <mergeCell ref="B32:D32"/>
    <mergeCell ref="B33:D33"/>
    <mergeCell ref="B34:D34"/>
    <mergeCell ref="B35:D35"/>
    <mergeCell ref="A37:E37"/>
    <mergeCell ref="A39:A40"/>
    <mergeCell ref="B39:B40"/>
    <mergeCell ref="C39:D40"/>
    <mergeCell ref="E39:E40"/>
    <mergeCell ref="B42:E42"/>
    <mergeCell ref="C43:D43"/>
    <mergeCell ref="C44:D44"/>
    <mergeCell ref="A49:E49"/>
    <mergeCell ref="C50:D50"/>
    <mergeCell ref="C52:D52"/>
    <mergeCell ref="C53:D53"/>
    <mergeCell ref="C54:D54"/>
    <mergeCell ref="A57:B57"/>
    <mergeCell ref="C45:D45"/>
    <mergeCell ref="C46:D46"/>
    <mergeCell ref="C47:D47"/>
    <mergeCell ref="C48:D48"/>
    <mergeCell ref="C51:D51"/>
  </mergeCells>
  <pageMargins left="0.70866141732283472" right="0.70866141732283472" top="0.55118110236220474" bottom="0.55118110236220474" header="0.31496062992125984" footer="0.31496062992125984"/>
  <pageSetup paperSize="9" scale="65" fitToHeight="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view="pageBreakPreview" topLeftCell="A41" zoomScale="95" zoomScaleNormal="100" zoomScaleSheetLayoutView="95" workbookViewId="0">
      <selection activeCell="E52" sqref="E52"/>
    </sheetView>
  </sheetViews>
  <sheetFormatPr defaultRowHeight="15" x14ac:dyDescent="0.25"/>
  <cols>
    <col min="1" max="1" width="14.5703125" style="25" customWidth="1"/>
    <col min="2" max="2" width="14" style="25" customWidth="1"/>
    <col min="3" max="3" width="76.42578125" style="28" customWidth="1"/>
    <col min="4" max="4" width="12.42578125" style="28" customWidth="1"/>
    <col min="5" max="5" width="16.28515625" style="29" customWidth="1"/>
    <col min="6" max="6" width="15.7109375" customWidth="1"/>
    <col min="7" max="7" width="10.85546875" bestFit="1" customWidth="1"/>
  </cols>
  <sheetData>
    <row r="1" spans="1:5" s="3" customFormat="1" ht="15.75" x14ac:dyDescent="0.25">
      <c r="A1" s="1"/>
      <c r="B1" s="1"/>
      <c r="C1" s="2"/>
      <c r="D1" s="57" t="s">
        <v>0</v>
      </c>
      <c r="E1" s="57"/>
    </row>
    <row r="2" spans="1:5" s="3" customFormat="1" ht="73.5" customHeight="1" x14ac:dyDescent="0.25">
      <c r="A2" s="1"/>
      <c r="B2" s="1"/>
      <c r="C2" s="2"/>
      <c r="D2" s="58" t="s">
        <v>1</v>
      </c>
      <c r="E2" s="58"/>
    </row>
    <row r="3" spans="1:5" s="3" customFormat="1" x14ac:dyDescent="0.25">
      <c r="A3" s="1"/>
      <c r="B3" s="1"/>
      <c r="C3" s="2"/>
      <c r="D3" s="59" t="s">
        <v>2</v>
      </c>
      <c r="E3" s="59"/>
    </row>
    <row r="4" spans="1:5" s="3" customFormat="1" x14ac:dyDescent="0.25">
      <c r="A4" s="4"/>
      <c r="B4" s="4"/>
      <c r="C4" s="5"/>
      <c r="D4" s="5"/>
      <c r="E4" s="6"/>
    </row>
    <row r="5" spans="1:5" s="3" customFormat="1" ht="20.25" x14ac:dyDescent="0.25">
      <c r="A5" s="60" t="s">
        <v>3</v>
      </c>
      <c r="B5" s="60"/>
      <c r="C5" s="60"/>
      <c r="D5" s="60"/>
      <c r="E5" s="60"/>
    </row>
    <row r="6" spans="1:5" s="3" customFormat="1" ht="9" customHeight="1" x14ac:dyDescent="0.25">
      <c r="A6" s="1"/>
      <c r="B6" s="1"/>
      <c r="C6" s="2"/>
      <c r="D6" s="2"/>
      <c r="E6" s="7"/>
    </row>
    <row r="7" spans="1:5" s="3" customFormat="1" x14ac:dyDescent="0.25">
      <c r="A7" s="1"/>
      <c r="B7" s="61">
        <v>26000000000</v>
      </c>
      <c r="C7" s="61"/>
      <c r="D7" s="61"/>
      <c r="E7" s="61"/>
    </row>
    <row r="8" spans="1:5" s="3" customFormat="1" x14ac:dyDescent="0.25">
      <c r="A8" s="1"/>
      <c r="B8" s="62" t="s">
        <v>4</v>
      </c>
      <c r="C8" s="62"/>
      <c r="D8" s="62"/>
      <c r="E8" s="62"/>
    </row>
    <row r="9" spans="1:5" s="3" customFormat="1" ht="8.25" customHeight="1" x14ac:dyDescent="0.25">
      <c r="A9" s="1"/>
      <c r="B9" s="1"/>
      <c r="C9" s="2"/>
      <c r="D9" s="2"/>
      <c r="E9" s="7"/>
    </row>
    <row r="10" spans="1:5" s="3" customFormat="1" ht="15.75" x14ac:dyDescent="0.25">
      <c r="A10" s="63" t="s">
        <v>5</v>
      </c>
      <c r="B10" s="63"/>
      <c r="C10" s="63"/>
      <c r="D10" s="63"/>
      <c r="E10" s="63"/>
    </row>
    <row r="11" spans="1:5" s="3" customFormat="1" x14ac:dyDescent="0.25">
      <c r="A11" s="1"/>
      <c r="B11" s="1"/>
      <c r="C11" s="2"/>
      <c r="D11" s="2"/>
      <c r="E11" s="8" t="s">
        <v>6</v>
      </c>
    </row>
    <row r="12" spans="1:5" s="3" customFormat="1" x14ac:dyDescent="0.25">
      <c r="A12" s="64" t="s">
        <v>7</v>
      </c>
      <c r="B12" s="66" t="s">
        <v>8</v>
      </c>
      <c r="C12" s="67"/>
      <c r="D12" s="68"/>
      <c r="E12" s="72" t="s">
        <v>9</v>
      </c>
    </row>
    <row r="13" spans="1:5" s="3" customFormat="1" x14ac:dyDescent="0.25">
      <c r="A13" s="65"/>
      <c r="B13" s="69"/>
      <c r="C13" s="70"/>
      <c r="D13" s="71"/>
      <c r="E13" s="73"/>
    </row>
    <row r="14" spans="1:5" s="3" customFormat="1" x14ac:dyDescent="0.25">
      <c r="A14" s="9">
        <v>1</v>
      </c>
      <c r="B14" s="74">
        <v>2</v>
      </c>
      <c r="C14" s="75"/>
      <c r="D14" s="76"/>
      <c r="E14" s="9">
        <v>3</v>
      </c>
    </row>
    <row r="15" spans="1:5" s="3" customFormat="1" ht="21" customHeight="1" x14ac:dyDescent="0.25">
      <c r="A15" s="56" t="s">
        <v>10</v>
      </c>
      <c r="B15" s="56"/>
      <c r="C15" s="56"/>
      <c r="D15" s="56"/>
      <c r="E15" s="56"/>
    </row>
    <row r="16" spans="1:5" s="3" customFormat="1" ht="34.5" customHeight="1" x14ac:dyDescent="0.25">
      <c r="A16" s="10">
        <v>41021000</v>
      </c>
      <c r="B16" s="77" t="s">
        <v>11</v>
      </c>
      <c r="C16" s="78"/>
      <c r="D16" s="79"/>
      <c r="E16" s="11">
        <v>81037200</v>
      </c>
    </row>
    <row r="17" spans="1:5" s="3" customFormat="1" x14ac:dyDescent="0.25">
      <c r="A17" s="10">
        <v>99000000000</v>
      </c>
      <c r="B17" s="77" t="s">
        <v>12</v>
      </c>
      <c r="C17" s="78"/>
      <c r="D17" s="79"/>
      <c r="E17" s="11">
        <f>E16</f>
        <v>81037200</v>
      </c>
    </row>
    <row r="18" spans="1:5" s="3" customFormat="1" ht="33.75" customHeight="1" x14ac:dyDescent="0.25">
      <c r="A18" s="12">
        <v>41031200</v>
      </c>
      <c r="B18" s="77" t="s">
        <v>37</v>
      </c>
      <c r="C18" s="78"/>
      <c r="D18" s="79"/>
      <c r="E18" s="13">
        <v>511692440</v>
      </c>
    </row>
    <row r="19" spans="1:5" s="3" customFormat="1" ht="15" customHeight="1" x14ac:dyDescent="0.25">
      <c r="A19" s="10">
        <v>99000000000</v>
      </c>
      <c r="B19" s="77" t="s">
        <v>12</v>
      </c>
      <c r="C19" s="78"/>
      <c r="D19" s="79"/>
      <c r="E19" s="11">
        <f>E18</f>
        <v>511692440</v>
      </c>
    </row>
    <row r="20" spans="1:5" s="3" customFormat="1" ht="33.75" customHeight="1" x14ac:dyDescent="0.25">
      <c r="A20" s="12">
        <v>41033000</v>
      </c>
      <c r="B20" s="77" t="s">
        <v>13</v>
      </c>
      <c r="C20" s="78"/>
      <c r="D20" s="79"/>
      <c r="E20" s="13">
        <f>171551100+59689100</f>
        <v>231240200</v>
      </c>
    </row>
    <row r="21" spans="1:5" s="3" customFormat="1" ht="15" customHeight="1" x14ac:dyDescent="0.25">
      <c r="A21" s="10">
        <v>99000000000</v>
      </c>
      <c r="B21" s="77" t="s">
        <v>12</v>
      </c>
      <c r="C21" s="78"/>
      <c r="D21" s="79"/>
      <c r="E21" s="11">
        <f>E20</f>
        <v>231240200</v>
      </c>
    </row>
    <row r="22" spans="1:5" s="3" customFormat="1" x14ac:dyDescent="0.25">
      <c r="A22" s="10">
        <v>41033900</v>
      </c>
      <c r="B22" s="77" t="s">
        <v>14</v>
      </c>
      <c r="C22" s="78"/>
      <c r="D22" s="79"/>
      <c r="E22" s="11">
        <f>6195925400-619592800</f>
        <v>5576332600</v>
      </c>
    </row>
    <row r="23" spans="1:5" s="3" customFormat="1" x14ac:dyDescent="0.25">
      <c r="A23" s="10">
        <v>99000000000</v>
      </c>
      <c r="B23" s="77" t="s">
        <v>12</v>
      </c>
      <c r="C23" s="78"/>
      <c r="D23" s="79"/>
      <c r="E23" s="11">
        <f>E22</f>
        <v>5576332600</v>
      </c>
    </row>
    <row r="24" spans="1:5" s="3" customFormat="1" ht="45.75" customHeight="1" x14ac:dyDescent="0.25">
      <c r="A24" s="10">
        <v>41034400</v>
      </c>
      <c r="B24" s="77" t="s">
        <v>15</v>
      </c>
      <c r="C24" s="78"/>
      <c r="D24" s="79"/>
      <c r="E24" s="11">
        <f>18679200-18404400</f>
        <v>274800</v>
      </c>
    </row>
    <row r="25" spans="1:5" s="3" customFormat="1" x14ac:dyDescent="0.25">
      <c r="A25" s="10">
        <v>99000000000</v>
      </c>
      <c r="B25" s="77" t="s">
        <v>12</v>
      </c>
      <c r="C25" s="78"/>
      <c r="D25" s="79"/>
      <c r="E25" s="11">
        <f>E24</f>
        <v>274800</v>
      </c>
    </row>
    <row r="26" spans="1:5" s="3" customFormat="1" ht="31.5" customHeight="1" x14ac:dyDescent="0.25">
      <c r="A26" s="10">
        <v>41035400</v>
      </c>
      <c r="B26" s="77" t="s">
        <v>16</v>
      </c>
      <c r="C26" s="78"/>
      <c r="D26" s="79"/>
      <c r="E26" s="11">
        <f>25858600-2586200</f>
        <v>23272400</v>
      </c>
    </row>
    <row r="27" spans="1:5" s="3" customFormat="1" x14ac:dyDescent="0.25">
      <c r="A27" s="10">
        <v>99000000000</v>
      </c>
      <c r="B27" s="77" t="s">
        <v>12</v>
      </c>
      <c r="C27" s="78"/>
      <c r="D27" s="79"/>
      <c r="E27" s="11">
        <f>E26</f>
        <v>23272400</v>
      </c>
    </row>
    <row r="28" spans="1:5" s="3" customFormat="1" ht="36" hidden="1" customHeight="1" x14ac:dyDescent="0.25">
      <c r="A28" s="10">
        <v>41035600</v>
      </c>
      <c r="B28" s="77" t="s">
        <v>17</v>
      </c>
      <c r="C28" s="78"/>
      <c r="D28" s="79"/>
      <c r="E28" s="11">
        <f>20050000-20050000</f>
        <v>0</v>
      </c>
    </row>
    <row r="29" spans="1:5" s="3" customFormat="1" hidden="1" x14ac:dyDescent="0.25">
      <c r="A29" s="10">
        <v>99000000000</v>
      </c>
      <c r="B29" s="77" t="s">
        <v>12</v>
      </c>
      <c r="C29" s="78"/>
      <c r="D29" s="79"/>
      <c r="E29" s="11">
        <f>E28</f>
        <v>0</v>
      </c>
    </row>
    <row r="30" spans="1:5" ht="28.5" customHeight="1" x14ac:dyDescent="0.25">
      <c r="A30" s="80" t="s">
        <v>18</v>
      </c>
      <c r="B30" s="80"/>
      <c r="C30" s="80"/>
      <c r="D30" s="80"/>
      <c r="E30" s="80"/>
    </row>
    <row r="31" spans="1:5" ht="48" customHeight="1" x14ac:dyDescent="0.25">
      <c r="A31" s="10">
        <v>41037300</v>
      </c>
      <c r="B31" s="77" t="s">
        <v>19</v>
      </c>
      <c r="C31" s="78"/>
      <c r="D31" s="79"/>
      <c r="E31" s="11">
        <v>2460041100</v>
      </c>
    </row>
    <row r="32" spans="1:5" x14ac:dyDescent="0.25">
      <c r="A32" s="10">
        <v>99000000000</v>
      </c>
      <c r="B32" s="81" t="s">
        <v>12</v>
      </c>
      <c r="C32" s="82"/>
      <c r="D32" s="83"/>
      <c r="E32" s="11">
        <f>E31</f>
        <v>2460041100</v>
      </c>
    </row>
    <row r="33" spans="1:6" x14ac:dyDescent="0.25">
      <c r="A33" s="16" t="s">
        <v>20</v>
      </c>
      <c r="B33" s="84" t="s">
        <v>21</v>
      </c>
      <c r="C33" s="85"/>
      <c r="D33" s="86"/>
      <c r="E33" s="11">
        <f>E34+E35</f>
        <v>8883890740</v>
      </c>
      <c r="F33" s="40"/>
    </row>
    <row r="34" spans="1:6" x14ac:dyDescent="0.25">
      <c r="A34" s="16" t="s">
        <v>20</v>
      </c>
      <c r="B34" s="84" t="s">
        <v>22</v>
      </c>
      <c r="C34" s="85"/>
      <c r="D34" s="86"/>
      <c r="E34" s="11">
        <f>E17+E21+E23+E25+E27+E29+E19</f>
        <v>6423849640</v>
      </c>
    </row>
    <row r="35" spans="1:6" x14ac:dyDescent="0.25">
      <c r="A35" s="16" t="s">
        <v>20</v>
      </c>
      <c r="B35" s="84" t="s">
        <v>23</v>
      </c>
      <c r="C35" s="85"/>
      <c r="D35" s="86"/>
      <c r="E35" s="11">
        <f>E32</f>
        <v>2460041100</v>
      </c>
      <c r="F35" s="40"/>
    </row>
    <row r="36" spans="1:6" x14ac:dyDescent="0.25">
      <c r="A36" s="17"/>
      <c r="B36" s="17"/>
      <c r="C36" s="18"/>
      <c r="D36" s="18"/>
      <c r="E36" s="19"/>
    </row>
    <row r="37" spans="1:6" ht="15.75" x14ac:dyDescent="0.25">
      <c r="A37" s="63" t="s">
        <v>24</v>
      </c>
      <c r="B37" s="63"/>
      <c r="C37" s="63"/>
      <c r="D37" s="63"/>
      <c r="E37" s="63"/>
    </row>
    <row r="38" spans="1:6" x14ac:dyDescent="0.25">
      <c r="A38" s="17"/>
      <c r="B38" s="17"/>
      <c r="C38" s="18"/>
      <c r="D38" s="18"/>
      <c r="E38" s="8" t="s">
        <v>6</v>
      </c>
    </row>
    <row r="39" spans="1:6" x14ac:dyDescent="0.25">
      <c r="A39" s="87" t="s">
        <v>25</v>
      </c>
      <c r="B39" s="89" t="s">
        <v>26</v>
      </c>
      <c r="C39" s="66" t="s">
        <v>27</v>
      </c>
      <c r="D39" s="68"/>
      <c r="E39" s="72" t="s">
        <v>9</v>
      </c>
    </row>
    <row r="40" spans="1:6" x14ac:dyDescent="0.25">
      <c r="A40" s="88"/>
      <c r="B40" s="90"/>
      <c r="C40" s="69"/>
      <c r="D40" s="71"/>
      <c r="E40" s="73"/>
    </row>
    <row r="41" spans="1:6" x14ac:dyDescent="0.25">
      <c r="A41" s="9">
        <v>1</v>
      </c>
      <c r="B41" s="9">
        <v>2</v>
      </c>
      <c r="C41" s="74">
        <v>3</v>
      </c>
      <c r="D41" s="76"/>
      <c r="E41" s="9">
        <v>4</v>
      </c>
    </row>
    <row r="42" spans="1:6" x14ac:dyDescent="0.25">
      <c r="A42" s="16"/>
      <c r="B42" s="80" t="s">
        <v>10</v>
      </c>
      <c r="C42" s="80"/>
      <c r="D42" s="80"/>
      <c r="E42" s="80"/>
    </row>
    <row r="43" spans="1:6" s="34" customFormat="1" x14ac:dyDescent="0.25">
      <c r="A43" s="32" t="s">
        <v>39</v>
      </c>
      <c r="B43" s="33">
        <v>9150</v>
      </c>
      <c r="C43" s="93" t="s">
        <v>38</v>
      </c>
      <c r="D43" s="94"/>
      <c r="E43" s="13">
        <f>E44</f>
        <v>5000000</v>
      </c>
    </row>
    <row r="44" spans="1:6" s="34" customFormat="1" x14ac:dyDescent="0.25">
      <c r="A44" s="35">
        <v>10510000000</v>
      </c>
      <c r="B44" s="33"/>
      <c r="C44" s="93" t="s">
        <v>42</v>
      </c>
      <c r="D44" s="95"/>
      <c r="E44" s="13">
        <v>5000000</v>
      </c>
    </row>
    <row r="45" spans="1:6" s="34" customFormat="1" x14ac:dyDescent="0.25">
      <c r="A45" s="32" t="s">
        <v>39</v>
      </c>
      <c r="B45" s="33">
        <v>9150</v>
      </c>
      <c r="C45" s="93" t="s">
        <v>38</v>
      </c>
      <c r="D45" s="94"/>
      <c r="E45" s="13">
        <f>E46</f>
        <v>30000000</v>
      </c>
    </row>
    <row r="46" spans="1:6" s="34" customFormat="1" x14ac:dyDescent="0.25">
      <c r="A46" s="32" t="s">
        <v>43</v>
      </c>
      <c r="B46" s="33"/>
      <c r="C46" s="36" t="s">
        <v>44</v>
      </c>
      <c r="D46" s="37"/>
      <c r="E46" s="45">
        <f>15000000+15000000</f>
        <v>30000000</v>
      </c>
    </row>
    <row r="47" spans="1:6" s="34" customFormat="1" x14ac:dyDescent="0.25">
      <c r="A47" s="32" t="s">
        <v>39</v>
      </c>
      <c r="B47" s="33">
        <v>9150</v>
      </c>
      <c r="C47" s="93" t="s">
        <v>38</v>
      </c>
      <c r="D47" s="94"/>
      <c r="E47" s="13">
        <f>E48</f>
        <v>50000000</v>
      </c>
    </row>
    <row r="48" spans="1:6" s="34" customFormat="1" x14ac:dyDescent="0.25">
      <c r="A48" s="32" t="s">
        <v>45</v>
      </c>
      <c r="B48" s="33"/>
      <c r="C48" s="36" t="s">
        <v>46</v>
      </c>
      <c r="D48" s="37"/>
      <c r="E48" s="13">
        <v>50000000</v>
      </c>
    </row>
    <row r="49" spans="1:6" s="34" customFormat="1" x14ac:dyDescent="0.25">
      <c r="A49" s="32" t="s">
        <v>39</v>
      </c>
      <c r="B49" s="33">
        <v>9150</v>
      </c>
      <c r="C49" s="93" t="s">
        <v>38</v>
      </c>
      <c r="D49" s="94"/>
      <c r="E49" s="13">
        <f>E50</f>
        <v>50000000</v>
      </c>
    </row>
    <row r="50" spans="1:6" s="34" customFormat="1" x14ac:dyDescent="0.25">
      <c r="A50" s="32" t="s">
        <v>48</v>
      </c>
      <c r="B50" s="33"/>
      <c r="C50" s="36" t="s">
        <v>47</v>
      </c>
      <c r="D50" s="37"/>
      <c r="E50" s="13">
        <v>50000000</v>
      </c>
    </row>
    <row r="51" spans="1:6" s="46" customFormat="1" x14ac:dyDescent="0.25">
      <c r="A51" s="41" t="s">
        <v>39</v>
      </c>
      <c r="B51" s="42">
        <v>9150</v>
      </c>
      <c r="C51" s="96" t="s">
        <v>38</v>
      </c>
      <c r="D51" s="97"/>
      <c r="E51" s="45">
        <f>E52</f>
        <v>30000000</v>
      </c>
    </row>
    <row r="52" spans="1:6" s="46" customFormat="1" x14ac:dyDescent="0.25">
      <c r="A52" s="41" t="s">
        <v>56</v>
      </c>
      <c r="B52" s="42"/>
      <c r="C52" s="43" t="s">
        <v>55</v>
      </c>
      <c r="D52" s="44"/>
      <c r="E52" s="45">
        <v>30000000</v>
      </c>
    </row>
    <row r="53" spans="1:6" s="46" customFormat="1" x14ac:dyDescent="0.25">
      <c r="A53" s="41" t="s">
        <v>39</v>
      </c>
      <c r="B53" s="42">
        <v>9150</v>
      </c>
      <c r="C53" s="96" t="s">
        <v>38</v>
      </c>
      <c r="D53" s="97"/>
      <c r="E53" s="45">
        <f>E54</f>
        <v>30000000</v>
      </c>
    </row>
    <row r="54" spans="1:6" s="46" customFormat="1" x14ac:dyDescent="0.25">
      <c r="A54" s="41" t="s">
        <v>54</v>
      </c>
      <c r="B54" s="42"/>
      <c r="C54" s="43" t="s">
        <v>53</v>
      </c>
      <c r="D54" s="44"/>
      <c r="E54" s="45">
        <v>30000000</v>
      </c>
    </row>
    <row r="55" spans="1:6" s="47" customFormat="1" x14ac:dyDescent="0.25">
      <c r="A55" s="32" t="s">
        <v>39</v>
      </c>
      <c r="B55" s="33">
        <v>9150</v>
      </c>
      <c r="C55" s="93" t="s">
        <v>38</v>
      </c>
      <c r="D55" s="98"/>
      <c r="E55" s="13">
        <f>E56</f>
        <v>50000000</v>
      </c>
    </row>
    <row r="56" spans="1:6" s="34" customFormat="1" x14ac:dyDescent="0.25">
      <c r="A56" s="32" t="s">
        <v>49</v>
      </c>
      <c r="B56" s="33"/>
      <c r="C56" s="36" t="s">
        <v>50</v>
      </c>
      <c r="D56" s="37"/>
      <c r="E56" s="13">
        <v>50000000</v>
      </c>
    </row>
    <row r="57" spans="1:6" s="34" customFormat="1" x14ac:dyDescent="0.25">
      <c r="A57" s="32" t="s">
        <v>39</v>
      </c>
      <c r="B57" s="33">
        <v>9150</v>
      </c>
      <c r="C57" s="93" t="s">
        <v>38</v>
      </c>
      <c r="D57" s="94"/>
      <c r="E57" s="13">
        <f>E58</f>
        <v>10000000</v>
      </c>
    </row>
    <row r="58" spans="1:6" s="34" customFormat="1" x14ac:dyDescent="0.25">
      <c r="A58" s="32" t="s">
        <v>51</v>
      </c>
      <c r="B58" s="33"/>
      <c r="C58" s="36" t="s">
        <v>52</v>
      </c>
      <c r="D58" s="37"/>
      <c r="E58" s="45">
        <f>5000000+5000000</f>
        <v>10000000</v>
      </c>
      <c r="F58" s="39"/>
    </row>
    <row r="59" spans="1:6" s="34" customFormat="1" x14ac:dyDescent="0.25">
      <c r="A59" s="32" t="s">
        <v>39</v>
      </c>
      <c r="B59" s="33">
        <v>9150</v>
      </c>
      <c r="C59" s="93" t="s">
        <v>38</v>
      </c>
      <c r="D59" s="94"/>
      <c r="E59" s="13">
        <v>10000000</v>
      </c>
    </row>
    <row r="60" spans="1:6" s="34" customFormat="1" x14ac:dyDescent="0.25">
      <c r="A60" s="35">
        <v>10550000000</v>
      </c>
      <c r="B60" s="33"/>
      <c r="C60" s="36" t="s">
        <v>40</v>
      </c>
      <c r="D60" s="38"/>
      <c r="E60" s="13">
        <f>E59</f>
        <v>10000000</v>
      </c>
    </row>
    <row r="61" spans="1:6" s="34" customFormat="1" x14ac:dyDescent="0.25">
      <c r="A61" s="32" t="s">
        <v>39</v>
      </c>
      <c r="B61" s="33">
        <v>9150</v>
      </c>
      <c r="C61" s="36" t="s">
        <v>38</v>
      </c>
      <c r="D61" s="38"/>
      <c r="E61" s="13">
        <v>10000000</v>
      </c>
    </row>
    <row r="62" spans="1:6" s="34" customFormat="1" x14ac:dyDescent="0.25">
      <c r="A62" s="35">
        <v>10567000000</v>
      </c>
      <c r="B62" s="33"/>
      <c r="C62" s="36" t="s">
        <v>41</v>
      </c>
      <c r="D62" s="38"/>
      <c r="E62" s="13">
        <f>E61</f>
        <v>10000000</v>
      </c>
      <c r="F62" s="39"/>
    </row>
    <row r="63" spans="1:6" ht="56.25" customHeight="1" x14ac:dyDescent="0.25">
      <c r="A63" s="20" t="s">
        <v>28</v>
      </c>
      <c r="B63" s="20">
        <v>9800</v>
      </c>
      <c r="C63" s="77" t="s">
        <v>30</v>
      </c>
      <c r="D63" s="79"/>
      <c r="E63" s="11">
        <f>76074094+561120+150000000+74438880</f>
        <v>301074094</v>
      </c>
    </row>
    <row r="64" spans="1:6" x14ac:dyDescent="0.25">
      <c r="A64" s="10">
        <v>99000000000</v>
      </c>
      <c r="B64" s="20">
        <v>9800</v>
      </c>
      <c r="C64" s="81" t="s">
        <v>12</v>
      </c>
      <c r="D64" s="83"/>
      <c r="E64" s="11">
        <f>E63</f>
        <v>301074094</v>
      </c>
    </row>
    <row r="65" spans="1:7" ht="24.75" customHeight="1" x14ac:dyDescent="0.25">
      <c r="A65" s="30" t="s">
        <v>34</v>
      </c>
      <c r="B65" s="20">
        <v>9430</v>
      </c>
      <c r="C65" s="77" t="s">
        <v>33</v>
      </c>
      <c r="D65" s="79"/>
      <c r="E65" s="11">
        <v>6886200</v>
      </c>
    </row>
    <row r="66" spans="1:7" x14ac:dyDescent="0.25">
      <c r="A66" s="10">
        <v>19100000000</v>
      </c>
      <c r="B66" s="20">
        <v>9430</v>
      </c>
      <c r="C66" s="81" t="s">
        <v>35</v>
      </c>
      <c r="D66" s="92"/>
      <c r="E66" s="11">
        <f>E65</f>
        <v>6886200</v>
      </c>
    </row>
    <row r="67" spans="1:7" ht="28.5" customHeight="1" x14ac:dyDescent="0.25">
      <c r="A67" s="30" t="s">
        <v>34</v>
      </c>
      <c r="B67" s="20">
        <v>9430</v>
      </c>
      <c r="C67" s="77" t="s">
        <v>33</v>
      </c>
      <c r="D67" s="79"/>
      <c r="E67" s="11">
        <f>1832400+3381000</f>
        <v>5213400</v>
      </c>
    </row>
    <row r="68" spans="1:7" x14ac:dyDescent="0.25">
      <c r="A68" s="10">
        <v>24100000000</v>
      </c>
      <c r="B68" s="20">
        <v>9430</v>
      </c>
      <c r="C68" s="81" t="s">
        <v>36</v>
      </c>
      <c r="D68" s="92"/>
      <c r="E68" s="11">
        <f>E67</f>
        <v>5213400</v>
      </c>
    </row>
    <row r="69" spans="1:7" x14ac:dyDescent="0.25">
      <c r="A69" s="80" t="s">
        <v>18</v>
      </c>
      <c r="B69" s="80"/>
      <c r="C69" s="80"/>
      <c r="D69" s="80"/>
      <c r="E69" s="80"/>
    </row>
    <row r="70" spans="1:7" ht="57" customHeight="1" x14ac:dyDescent="0.25">
      <c r="A70" s="20" t="s">
        <v>28</v>
      </c>
      <c r="B70" s="20" t="s">
        <v>29</v>
      </c>
      <c r="C70" s="77" t="s">
        <v>30</v>
      </c>
      <c r="D70" s="79"/>
      <c r="E70" s="11">
        <f>40542840+50000000+125000000</f>
        <v>215542840</v>
      </c>
    </row>
    <row r="71" spans="1:7" x14ac:dyDescent="0.25">
      <c r="A71" s="10">
        <v>99000000000</v>
      </c>
      <c r="B71" s="20" t="s">
        <v>29</v>
      </c>
      <c r="C71" s="81" t="s">
        <v>12</v>
      </c>
      <c r="D71" s="83"/>
      <c r="E71" s="11">
        <f>E70</f>
        <v>215542840</v>
      </c>
    </row>
    <row r="72" spans="1:7" x14ac:dyDescent="0.25">
      <c r="A72" s="16" t="s">
        <v>20</v>
      </c>
      <c r="B72" s="16" t="s">
        <v>20</v>
      </c>
      <c r="C72" s="84" t="s">
        <v>21</v>
      </c>
      <c r="D72" s="86"/>
      <c r="E72" s="11">
        <f>E73+E74</f>
        <v>803716534</v>
      </c>
    </row>
    <row r="73" spans="1:7" x14ac:dyDescent="0.25">
      <c r="A73" s="16" t="s">
        <v>20</v>
      </c>
      <c r="B73" s="16" t="s">
        <v>20</v>
      </c>
      <c r="C73" s="84" t="s">
        <v>22</v>
      </c>
      <c r="D73" s="86"/>
      <c r="E73" s="11">
        <f>E44+E46+E48+E50+E56+E58+E60+E62+E64+E66+E68+E52+E54</f>
        <v>588173694</v>
      </c>
    </row>
    <row r="74" spans="1:7" x14ac:dyDescent="0.25">
      <c r="A74" s="16" t="s">
        <v>20</v>
      </c>
      <c r="B74" s="16" t="s">
        <v>20</v>
      </c>
      <c r="C74" s="84" t="s">
        <v>23</v>
      </c>
      <c r="D74" s="86"/>
      <c r="E74" s="11">
        <f>E71</f>
        <v>215542840</v>
      </c>
    </row>
    <row r="75" spans="1:7" x14ac:dyDescent="0.25">
      <c r="A75" s="1"/>
      <c r="B75" s="1"/>
      <c r="C75" s="21"/>
      <c r="D75" s="21"/>
      <c r="E75" s="22"/>
    </row>
    <row r="76" spans="1:7" ht="84.75" customHeight="1" x14ac:dyDescent="0.25">
      <c r="A76" s="1"/>
      <c r="B76" s="1"/>
      <c r="C76" s="2"/>
      <c r="D76" s="2"/>
      <c r="E76" s="7"/>
    </row>
    <row r="77" spans="1:7" x14ac:dyDescent="0.25">
      <c r="A77" s="91" t="s">
        <v>31</v>
      </c>
      <c r="B77" s="91"/>
      <c r="C77" s="31"/>
      <c r="D77" s="31"/>
      <c r="E77" s="24" t="s">
        <v>32</v>
      </c>
    </row>
    <row r="78" spans="1:7" x14ac:dyDescent="0.25">
      <c r="C78" s="26"/>
      <c r="D78" s="26"/>
      <c r="E78" s="27"/>
    </row>
    <row r="79" spans="1:7" x14ac:dyDescent="0.25">
      <c r="B79" s="25">
        <v>9150</v>
      </c>
      <c r="D79" s="50">
        <f>E43+E45+E47+E49+E51+E53+E55+E57+E59+E61</f>
        <v>275000000</v>
      </c>
    </row>
    <row r="80" spans="1:7" x14ac:dyDescent="0.25">
      <c r="B80" s="25">
        <v>9800</v>
      </c>
      <c r="D80" s="48">
        <f>E63</f>
        <v>301074094</v>
      </c>
      <c r="E80" s="49">
        <f>E71</f>
        <v>215542840</v>
      </c>
      <c r="F80" s="40"/>
      <c r="G80" s="40"/>
    </row>
    <row r="81" spans="2:5" x14ac:dyDescent="0.25">
      <c r="B81" s="25">
        <v>9430</v>
      </c>
      <c r="D81" s="48">
        <f>E65+E67</f>
        <v>12099600</v>
      </c>
    </row>
    <row r="82" spans="2:5" x14ac:dyDescent="0.25">
      <c r="D82" s="48">
        <f>D81+D80+D79</f>
        <v>588173694</v>
      </c>
      <c r="E82" s="48">
        <f>E81+E80+E79</f>
        <v>215542840</v>
      </c>
    </row>
    <row r="83" spans="2:5" x14ac:dyDescent="0.25">
      <c r="D83" s="99">
        <f>D82+E82</f>
        <v>803716534</v>
      </c>
      <c r="E83" s="100"/>
    </row>
  </sheetData>
  <mergeCells count="63">
    <mergeCell ref="D83:E83"/>
    <mergeCell ref="C66:D66"/>
    <mergeCell ref="C73:D73"/>
    <mergeCell ref="C74:D74"/>
    <mergeCell ref="A77:B77"/>
    <mergeCell ref="C67:D67"/>
    <mergeCell ref="C68:D68"/>
    <mergeCell ref="A69:E69"/>
    <mergeCell ref="C70:D70"/>
    <mergeCell ref="C71:D71"/>
    <mergeCell ref="C72:D72"/>
    <mergeCell ref="B34:D34"/>
    <mergeCell ref="B35:D35"/>
    <mergeCell ref="A37:E37"/>
    <mergeCell ref="A39:A40"/>
    <mergeCell ref="B39:B40"/>
    <mergeCell ref="C39:D40"/>
    <mergeCell ref="E39:E40"/>
    <mergeCell ref="C41:D41"/>
    <mergeCell ref="B42:E42"/>
    <mergeCell ref="C63:D63"/>
    <mergeCell ref="C64:D64"/>
    <mergeCell ref="C65:D65"/>
    <mergeCell ref="C59:D59"/>
    <mergeCell ref="C45:D45"/>
    <mergeCell ref="C57:D57"/>
    <mergeCell ref="C44:D44"/>
    <mergeCell ref="C43:D43"/>
    <mergeCell ref="C47:D47"/>
    <mergeCell ref="C49:D49"/>
    <mergeCell ref="C51:D51"/>
    <mergeCell ref="C55:D55"/>
    <mergeCell ref="C53:D53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A30:E30"/>
    <mergeCell ref="B31:D31"/>
    <mergeCell ref="B32:D32"/>
    <mergeCell ref="B21:D21"/>
    <mergeCell ref="A10:E10"/>
    <mergeCell ref="A12:A13"/>
    <mergeCell ref="B12:D13"/>
    <mergeCell ref="E12:E13"/>
    <mergeCell ref="B14:D14"/>
    <mergeCell ref="A15:E15"/>
    <mergeCell ref="B16:D16"/>
    <mergeCell ref="B17:D17"/>
    <mergeCell ref="B18:D18"/>
    <mergeCell ref="B19:D19"/>
    <mergeCell ref="B20:D20"/>
    <mergeCell ref="B8:E8"/>
    <mergeCell ref="D1:E1"/>
    <mergeCell ref="D2:E2"/>
    <mergeCell ref="D3:E3"/>
    <mergeCell ref="A5:E5"/>
    <mergeCell ref="B7:E7"/>
  </mergeCells>
  <pageMargins left="0.70866141732283472" right="0.70866141732283472" top="0.74803149606299213" bottom="0.74803149606299213" header="0.51181102362204722" footer="0.51181102362204722"/>
  <pageSetup paperSize="9" scale="65" fitToHeight="2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view="pageBreakPreview" topLeftCell="A44" zoomScale="95" zoomScaleNormal="100" zoomScaleSheetLayoutView="95" workbookViewId="0">
      <selection activeCell="G63" sqref="G63"/>
    </sheetView>
  </sheetViews>
  <sheetFormatPr defaultRowHeight="15" x14ac:dyDescent="0.25"/>
  <cols>
    <col min="1" max="1" width="14.5703125" style="25" customWidth="1"/>
    <col min="2" max="2" width="14" style="25" customWidth="1"/>
    <col min="3" max="3" width="76.42578125" style="28" customWidth="1"/>
    <col min="4" max="4" width="12.42578125" style="28" customWidth="1"/>
    <col min="5" max="5" width="16.28515625" style="29" customWidth="1"/>
    <col min="6" max="6" width="15.7109375" customWidth="1"/>
    <col min="7" max="7" width="10.85546875" bestFit="1" customWidth="1"/>
  </cols>
  <sheetData>
    <row r="1" spans="1:5" s="3" customFormat="1" ht="15.75" x14ac:dyDescent="0.25">
      <c r="A1" s="1"/>
      <c r="B1" s="1"/>
      <c r="C1" s="2"/>
      <c r="D1" s="57" t="s">
        <v>0</v>
      </c>
      <c r="E1" s="57"/>
    </row>
    <row r="2" spans="1:5" s="3" customFormat="1" ht="73.5" customHeight="1" x14ac:dyDescent="0.25">
      <c r="A2" s="1"/>
      <c r="B2" s="1"/>
      <c r="C2" s="2"/>
      <c r="D2" s="58" t="s">
        <v>1</v>
      </c>
      <c r="E2" s="58"/>
    </row>
    <row r="3" spans="1:5" s="3" customFormat="1" x14ac:dyDescent="0.25">
      <c r="A3" s="1"/>
      <c r="B3" s="1"/>
      <c r="C3" s="2"/>
      <c r="D3" s="59" t="s">
        <v>2</v>
      </c>
      <c r="E3" s="59"/>
    </row>
    <row r="4" spans="1:5" s="3" customFormat="1" x14ac:dyDescent="0.25">
      <c r="A4" s="4"/>
      <c r="B4" s="4"/>
      <c r="C4" s="5"/>
      <c r="D4" s="5"/>
      <c r="E4" s="6"/>
    </row>
    <row r="5" spans="1:5" s="3" customFormat="1" ht="20.25" x14ac:dyDescent="0.25">
      <c r="A5" s="60" t="s">
        <v>3</v>
      </c>
      <c r="B5" s="60"/>
      <c r="C5" s="60"/>
      <c r="D5" s="60"/>
      <c r="E5" s="60"/>
    </row>
    <row r="6" spans="1:5" s="3" customFormat="1" ht="9" customHeight="1" x14ac:dyDescent="0.25">
      <c r="A6" s="1"/>
      <c r="B6" s="1"/>
      <c r="C6" s="2"/>
      <c r="D6" s="2"/>
      <c r="E6" s="7"/>
    </row>
    <row r="7" spans="1:5" s="3" customFormat="1" x14ac:dyDescent="0.25">
      <c r="A7" s="1"/>
      <c r="B7" s="61">
        <v>26000000000</v>
      </c>
      <c r="C7" s="61"/>
      <c r="D7" s="61"/>
      <c r="E7" s="61"/>
    </row>
    <row r="8" spans="1:5" s="3" customFormat="1" x14ac:dyDescent="0.25">
      <c r="A8" s="1"/>
      <c r="B8" s="62" t="s">
        <v>4</v>
      </c>
      <c r="C8" s="62"/>
      <c r="D8" s="62"/>
      <c r="E8" s="62"/>
    </row>
    <row r="9" spans="1:5" s="3" customFormat="1" ht="8.25" customHeight="1" x14ac:dyDescent="0.25">
      <c r="A9" s="1"/>
      <c r="B9" s="1"/>
      <c r="C9" s="2"/>
      <c r="D9" s="2"/>
      <c r="E9" s="7"/>
    </row>
    <row r="10" spans="1:5" s="3" customFormat="1" ht="15.75" x14ac:dyDescent="0.25">
      <c r="A10" s="63" t="s">
        <v>5</v>
      </c>
      <c r="B10" s="63"/>
      <c r="C10" s="63"/>
      <c r="D10" s="63"/>
      <c r="E10" s="63"/>
    </row>
    <row r="11" spans="1:5" s="3" customFormat="1" x14ac:dyDescent="0.25">
      <c r="A11" s="1"/>
      <c r="B11" s="1"/>
      <c r="C11" s="2"/>
      <c r="D11" s="2"/>
      <c r="E11" s="8" t="s">
        <v>6</v>
      </c>
    </row>
    <row r="12" spans="1:5" s="3" customFormat="1" x14ac:dyDescent="0.25">
      <c r="A12" s="64" t="s">
        <v>7</v>
      </c>
      <c r="B12" s="66" t="s">
        <v>8</v>
      </c>
      <c r="C12" s="67"/>
      <c r="D12" s="68"/>
      <c r="E12" s="72" t="s">
        <v>9</v>
      </c>
    </row>
    <row r="13" spans="1:5" s="3" customFormat="1" x14ac:dyDescent="0.25">
      <c r="A13" s="65"/>
      <c r="B13" s="69"/>
      <c r="C13" s="70"/>
      <c r="D13" s="71"/>
      <c r="E13" s="73"/>
    </row>
    <row r="14" spans="1:5" s="3" customFormat="1" x14ac:dyDescent="0.25">
      <c r="A14" s="9">
        <v>1</v>
      </c>
      <c r="B14" s="74">
        <v>2</v>
      </c>
      <c r="C14" s="75"/>
      <c r="D14" s="76"/>
      <c r="E14" s="9">
        <v>3</v>
      </c>
    </row>
    <row r="15" spans="1:5" s="3" customFormat="1" ht="21" customHeight="1" x14ac:dyDescent="0.25">
      <c r="A15" s="56" t="s">
        <v>10</v>
      </c>
      <c r="B15" s="56"/>
      <c r="C15" s="56"/>
      <c r="D15" s="56"/>
      <c r="E15" s="56"/>
    </row>
    <row r="16" spans="1:5" s="3" customFormat="1" ht="34.5" customHeight="1" x14ac:dyDescent="0.25">
      <c r="A16" s="10">
        <v>41021000</v>
      </c>
      <c r="B16" s="77" t="s">
        <v>11</v>
      </c>
      <c r="C16" s="78"/>
      <c r="D16" s="79"/>
      <c r="E16" s="11">
        <v>81037200</v>
      </c>
    </row>
    <row r="17" spans="1:5" s="3" customFormat="1" x14ac:dyDescent="0.25">
      <c r="A17" s="10">
        <v>99000000000</v>
      </c>
      <c r="B17" s="77" t="s">
        <v>12</v>
      </c>
      <c r="C17" s="78"/>
      <c r="D17" s="79"/>
      <c r="E17" s="11">
        <f>E16</f>
        <v>81037200</v>
      </c>
    </row>
    <row r="18" spans="1:5" s="3" customFormat="1" ht="33.75" customHeight="1" x14ac:dyDescent="0.25">
      <c r="A18" s="12">
        <v>41031200</v>
      </c>
      <c r="B18" s="77" t="s">
        <v>37</v>
      </c>
      <c r="C18" s="78"/>
      <c r="D18" s="79"/>
      <c r="E18" s="13">
        <v>511692440</v>
      </c>
    </row>
    <row r="19" spans="1:5" s="3" customFormat="1" ht="15" customHeight="1" x14ac:dyDescent="0.25">
      <c r="A19" s="10">
        <v>99000000000</v>
      </c>
      <c r="B19" s="77" t="s">
        <v>12</v>
      </c>
      <c r="C19" s="78"/>
      <c r="D19" s="79"/>
      <c r="E19" s="11">
        <f>E18</f>
        <v>511692440</v>
      </c>
    </row>
    <row r="20" spans="1:5" s="3" customFormat="1" ht="33.75" customHeight="1" x14ac:dyDescent="0.25">
      <c r="A20" s="12">
        <v>41033000</v>
      </c>
      <c r="B20" s="77" t="s">
        <v>13</v>
      </c>
      <c r="C20" s="78"/>
      <c r="D20" s="79"/>
      <c r="E20" s="13">
        <f>171551100+59689100</f>
        <v>231240200</v>
      </c>
    </row>
    <row r="21" spans="1:5" s="3" customFormat="1" ht="15" customHeight="1" x14ac:dyDescent="0.25">
      <c r="A21" s="10">
        <v>99000000000</v>
      </c>
      <c r="B21" s="77" t="s">
        <v>12</v>
      </c>
      <c r="C21" s="78"/>
      <c r="D21" s="79"/>
      <c r="E21" s="11">
        <f>E20</f>
        <v>231240200</v>
      </c>
    </row>
    <row r="22" spans="1:5" s="3" customFormat="1" x14ac:dyDescent="0.25">
      <c r="A22" s="10">
        <v>41033900</v>
      </c>
      <c r="B22" s="77" t="s">
        <v>14</v>
      </c>
      <c r="C22" s="78"/>
      <c r="D22" s="79"/>
      <c r="E22" s="11">
        <f>6195925400-619592800</f>
        <v>5576332600</v>
      </c>
    </row>
    <row r="23" spans="1:5" s="3" customFormat="1" x14ac:dyDescent="0.25">
      <c r="A23" s="10">
        <v>99000000000</v>
      </c>
      <c r="B23" s="77" t="s">
        <v>12</v>
      </c>
      <c r="C23" s="78"/>
      <c r="D23" s="79"/>
      <c r="E23" s="11">
        <f>E22</f>
        <v>5576332600</v>
      </c>
    </row>
    <row r="24" spans="1:5" s="3" customFormat="1" ht="45.75" customHeight="1" x14ac:dyDescent="0.25">
      <c r="A24" s="10">
        <v>41034400</v>
      </c>
      <c r="B24" s="77" t="s">
        <v>15</v>
      </c>
      <c r="C24" s="78"/>
      <c r="D24" s="79"/>
      <c r="E24" s="11">
        <f>18679200-18404400</f>
        <v>274800</v>
      </c>
    </row>
    <row r="25" spans="1:5" s="3" customFormat="1" x14ac:dyDescent="0.25">
      <c r="A25" s="10">
        <v>99000000000</v>
      </c>
      <c r="B25" s="77" t="s">
        <v>12</v>
      </c>
      <c r="C25" s="78"/>
      <c r="D25" s="79"/>
      <c r="E25" s="11">
        <f>E24</f>
        <v>274800</v>
      </c>
    </row>
    <row r="26" spans="1:5" s="3" customFormat="1" ht="31.5" customHeight="1" x14ac:dyDescent="0.25">
      <c r="A26" s="10">
        <v>41035400</v>
      </c>
      <c r="B26" s="77" t="s">
        <v>16</v>
      </c>
      <c r="C26" s="78"/>
      <c r="D26" s="79"/>
      <c r="E26" s="11">
        <f>25858600-2586200</f>
        <v>23272400</v>
      </c>
    </row>
    <row r="27" spans="1:5" s="3" customFormat="1" x14ac:dyDescent="0.25">
      <c r="A27" s="10">
        <v>99000000000</v>
      </c>
      <c r="B27" s="77" t="s">
        <v>12</v>
      </c>
      <c r="C27" s="78"/>
      <c r="D27" s="79"/>
      <c r="E27" s="11">
        <f>E26</f>
        <v>23272400</v>
      </c>
    </row>
    <row r="28" spans="1:5" s="3" customFormat="1" ht="36" hidden="1" customHeight="1" x14ac:dyDescent="0.25">
      <c r="A28" s="10">
        <v>41035600</v>
      </c>
      <c r="B28" s="77" t="s">
        <v>17</v>
      </c>
      <c r="C28" s="78"/>
      <c r="D28" s="79"/>
      <c r="E28" s="11">
        <f>20050000-20050000</f>
        <v>0</v>
      </c>
    </row>
    <row r="29" spans="1:5" s="3" customFormat="1" hidden="1" x14ac:dyDescent="0.25">
      <c r="A29" s="10">
        <v>99000000000</v>
      </c>
      <c r="B29" s="77" t="s">
        <v>12</v>
      </c>
      <c r="C29" s="78"/>
      <c r="D29" s="79"/>
      <c r="E29" s="11">
        <f>E28</f>
        <v>0</v>
      </c>
    </row>
    <row r="30" spans="1:5" ht="28.5" customHeight="1" x14ac:dyDescent="0.25">
      <c r="A30" s="80" t="s">
        <v>18</v>
      </c>
      <c r="B30" s="80"/>
      <c r="C30" s="80"/>
      <c r="D30" s="80"/>
      <c r="E30" s="80"/>
    </row>
    <row r="31" spans="1:5" ht="48" customHeight="1" x14ac:dyDescent="0.25">
      <c r="A31" s="10">
        <v>41037300</v>
      </c>
      <c r="B31" s="77" t="s">
        <v>19</v>
      </c>
      <c r="C31" s="78"/>
      <c r="D31" s="79"/>
      <c r="E31" s="11">
        <v>2460041100</v>
      </c>
    </row>
    <row r="32" spans="1:5" x14ac:dyDescent="0.25">
      <c r="A32" s="10">
        <v>99000000000</v>
      </c>
      <c r="B32" s="81" t="s">
        <v>12</v>
      </c>
      <c r="C32" s="82"/>
      <c r="D32" s="83"/>
      <c r="E32" s="11">
        <f>E31</f>
        <v>2460041100</v>
      </c>
    </row>
    <row r="33" spans="1:6" x14ac:dyDescent="0.25">
      <c r="A33" s="16" t="s">
        <v>20</v>
      </c>
      <c r="B33" s="84" t="s">
        <v>21</v>
      </c>
      <c r="C33" s="85"/>
      <c r="D33" s="86"/>
      <c r="E33" s="11">
        <f>E34+E35</f>
        <v>8883890740</v>
      </c>
      <c r="F33" s="40"/>
    </row>
    <row r="34" spans="1:6" x14ac:dyDescent="0.25">
      <c r="A34" s="16" t="s">
        <v>20</v>
      </c>
      <c r="B34" s="84" t="s">
        <v>22</v>
      </c>
      <c r="C34" s="85"/>
      <c r="D34" s="86"/>
      <c r="E34" s="11">
        <f>E17+E21+E23+E25+E27+E29+E19</f>
        <v>6423849640</v>
      </c>
    </row>
    <row r="35" spans="1:6" x14ac:dyDescent="0.25">
      <c r="A35" s="16" t="s">
        <v>20</v>
      </c>
      <c r="B35" s="84" t="s">
        <v>23</v>
      </c>
      <c r="C35" s="85"/>
      <c r="D35" s="86"/>
      <c r="E35" s="11">
        <f>E32</f>
        <v>2460041100</v>
      </c>
      <c r="F35" s="40"/>
    </row>
    <row r="36" spans="1:6" x14ac:dyDescent="0.25">
      <c r="A36" s="17"/>
      <c r="B36" s="17"/>
      <c r="C36" s="18"/>
      <c r="D36" s="18"/>
      <c r="E36" s="19"/>
    </row>
    <row r="37" spans="1:6" ht="15.75" x14ac:dyDescent="0.25">
      <c r="A37" s="63" t="s">
        <v>24</v>
      </c>
      <c r="B37" s="63"/>
      <c r="C37" s="63"/>
      <c r="D37" s="63"/>
      <c r="E37" s="63"/>
    </row>
    <row r="38" spans="1:6" x14ac:dyDescent="0.25">
      <c r="A38" s="17"/>
      <c r="B38" s="17"/>
      <c r="C38" s="18"/>
      <c r="D38" s="18"/>
      <c r="E38" s="8" t="s">
        <v>6</v>
      </c>
    </row>
    <row r="39" spans="1:6" x14ac:dyDescent="0.25">
      <c r="A39" s="87" t="s">
        <v>25</v>
      </c>
      <c r="B39" s="89" t="s">
        <v>26</v>
      </c>
      <c r="C39" s="66" t="s">
        <v>27</v>
      </c>
      <c r="D39" s="68"/>
      <c r="E39" s="72" t="s">
        <v>9</v>
      </c>
    </row>
    <row r="40" spans="1:6" x14ac:dyDescent="0.25">
      <c r="A40" s="88"/>
      <c r="B40" s="90"/>
      <c r="C40" s="69"/>
      <c r="D40" s="71"/>
      <c r="E40" s="73"/>
    </row>
    <row r="41" spans="1:6" x14ac:dyDescent="0.25">
      <c r="A41" s="9">
        <v>1</v>
      </c>
      <c r="B41" s="9">
        <v>2</v>
      </c>
      <c r="C41" s="74">
        <v>3</v>
      </c>
      <c r="D41" s="76"/>
      <c r="E41" s="9">
        <v>4</v>
      </c>
    </row>
    <row r="42" spans="1:6" x14ac:dyDescent="0.25">
      <c r="A42" s="16"/>
      <c r="B42" s="80" t="s">
        <v>10</v>
      </c>
      <c r="C42" s="80"/>
      <c r="D42" s="80"/>
      <c r="E42" s="80"/>
    </row>
    <row r="43" spans="1:6" s="34" customFormat="1" x14ac:dyDescent="0.25">
      <c r="A43" s="32" t="s">
        <v>39</v>
      </c>
      <c r="B43" s="33">
        <v>9150</v>
      </c>
      <c r="C43" s="93" t="s">
        <v>38</v>
      </c>
      <c r="D43" s="94"/>
      <c r="E43" s="13">
        <f>E44</f>
        <v>5000000</v>
      </c>
    </row>
    <row r="44" spans="1:6" s="34" customFormat="1" x14ac:dyDescent="0.25">
      <c r="A44" s="35">
        <v>10510000000</v>
      </c>
      <c r="B44" s="33"/>
      <c r="C44" s="93" t="s">
        <v>42</v>
      </c>
      <c r="D44" s="95"/>
      <c r="E44" s="13">
        <v>5000000</v>
      </c>
    </row>
    <row r="45" spans="1:6" s="34" customFormat="1" x14ac:dyDescent="0.25">
      <c r="A45" s="32" t="s">
        <v>39</v>
      </c>
      <c r="B45" s="33">
        <v>9150</v>
      </c>
      <c r="C45" s="93" t="s">
        <v>38</v>
      </c>
      <c r="D45" s="94"/>
      <c r="E45" s="13">
        <f>E46</f>
        <v>15000000</v>
      </c>
    </row>
    <row r="46" spans="1:6" s="34" customFormat="1" x14ac:dyDescent="0.25">
      <c r="A46" s="32" t="s">
        <v>43</v>
      </c>
      <c r="B46" s="33"/>
      <c r="C46" s="52" t="s">
        <v>44</v>
      </c>
      <c r="D46" s="53"/>
      <c r="E46" s="45">
        <f>15000000+15000000-15000000</f>
        <v>15000000</v>
      </c>
    </row>
    <row r="47" spans="1:6" s="34" customFormat="1" x14ac:dyDescent="0.25">
      <c r="A47" s="32" t="s">
        <v>39</v>
      </c>
      <c r="B47" s="33">
        <v>9150</v>
      </c>
      <c r="C47" s="93" t="s">
        <v>38</v>
      </c>
      <c r="D47" s="94"/>
      <c r="E47" s="13">
        <f>E48</f>
        <v>50000000</v>
      </c>
    </row>
    <row r="48" spans="1:6" s="34" customFormat="1" x14ac:dyDescent="0.25">
      <c r="A48" s="32" t="s">
        <v>45</v>
      </c>
      <c r="B48" s="33"/>
      <c r="C48" s="52" t="s">
        <v>46</v>
      </c>
      <c r="D48" s="53"/>
      <c r="E48" s="13">
        <v>50000000</v>
      </c>
    </row>
    <row r="49" spans="1:6" s="34" customFormat="1" x14ac:dyDescent="0.25">
      <c r="A49" s="32" t="s">
        <v>39</v>
      </c>
      <c r="B49" s="33">
        <v>9150</v>
      </c>
      <c r="C49" s="93" t="s">
        <v>38</v>
      </c>
      <c r="D49" s="94"/>
      <c r="E49" s="13">
        <f>E50</f>
        <v>50000000</v>
      </c>
    </row>
    <row r="50" spans="1:6" s="34" customFormat="1" x14ac:dyDescent="0.25">
      <c r="A50" s="32" t="s">
        <v>48</v>
      </c>
      <c r="B50" s="33"/>
      <c r="C50" s="52" t="s">
        <v>47</v>
      </c>
      <c r="D50" s="53"/>
      <c r="E50" s="13">
        <v>50000000</v>
      </c>
    </row>
    <row r="51" spans="1:6" s="46" customFormat="1" x14ac:dyDescent="0.25">
      <c r="A51" s="41" t="s">
        <v>39</v>
      </c>
      <c r="B51" s="42">
        <v>9150</v>
      </c>
      <c r="C51" s="96" t="s">
        <v>38</v>
      </c>
      <c r="D51" s="97"/>
      <c r="E51" s="45">
        <f>E52</f>
        <v>30000000</v>
      </c>
    </row>
    <row r="52" spans="1:6" s="46" customFormat="1" x14ac:dyDescent="0.25">
      <c r="A52" s="41" t="s">
        <v>56</v>
      </c>
      <c r="B52" s="42"/>
      <c r="C52" s="54" t="s">
        <v>55</v>
      </c>
      <c r="D52" s="55"/>
      <c r="E52" s="45">
        <v>30000000</v>
      </c>
    </row>
    <row r="53" spans="1:6" s="46" customFormat="1" x14ac:dyDescent="0.25">
      <c r="A53" s="41" t="s">
        <v>39</v>
      </c>
      <c r="B53" s="42">
        <v>9150</v>
      </c>
      <c r="C53" s="96" t="s">
        <v>38</v>
      </c>
      <c r="D53" s="97"/>
      <c r="E53" s="45">
        <f>E54</f>
        <v>30000000</v>
      </c>
    </row>
    <row r="54" spans="1:6" s="46" customFormat="1" x14ac:dyDescent="0.25">
      <c r="A54" s="41" t="s">
        <v>54</v>
      </c>
      <c r="B54" s="42"/>
      <c r="C54" s="54" t="s">
        <v>53</v>
      </c>
      <c r="D54" s="55"/>
      <c r="E54" s="45">
        <v>30000000</v>
      </c>
    </row>
    <row r="55" spans="1:6" s="47" customFormat="1" x14ac:dyDescent="0.25">
      <c r="A55" s="32" t="s">
        <v>39</v>
      </c>
      <c r="B55" s="33">
        <v>9150</v>
      </c>
      <c r="C55" s="93" t="s">
        <v>38</v>
      </c>
      <c r="D55" s="98"/>
      <c r="E55" s="13">
        <f>E56</f>
        <v>50000000</v>
      </c>
    </row>
    <row r="56" spans="1:6" s="34" customFormat="1" x14ac:dyDescent="0.25">
      <c r="A56" s="32" t="s">
        <v>49</v>
      </c>
      <c r="B56" s="33"/>
      <c r="C56" s="52" t="s">
        <v>50</v>
      </c>
      <c r="D56" s="53"/>
      <c r="E56" s="13">
        <v>50000000</v>
      </c>
    </row>
    <row r="57" spans="1:6" s="34" customFormat="1" x14ac:dyDescent="0.25">
      <c r="A57" s="32" t="s">
        <v>39</v>
      </c>
      <c r="B57" s="33">
        <v>9150</v>
      </c>
      <c r="C57" s="93" t="s">
        <v>38</v>
      </c>
      <c r="D57" s="94"/>
      <c r="E57" s="13">
        <f>E58</f>
        <v>5000000</v>
      </c>
    </row>
    <row r="58" spans="1:6" s="34" customFormat="1" x14ac:dyDescent="0.25">
      <c r="A58" s="32" t="s">
        <v>51</v>
      </c>
      <c r="B58" s="33"/>
      <c r="C58" s="52" t="s">
        <v>52</v>
      </c>
      <c r="D58" s="53"/>
      <c r="E58" s="45">
        <f>5000000+5000000-5000000</f>
        <v>5000000</v>
      </c>
      <c r="F58" s="39"/>
    </row>
    <row r="59" spans="1:6" s="34" customFormat="1" x14ac:dyDescent="0.25">
      <c r="A59" s="32" t="s">
        <v>39</v>
      </c>
      <c r="B59" s="33">
        <v>9150</v>
      </c>
      <c r="C59" s="93" t="s">
        <v>38</v>
      </c>
      <c r="D59" s="94"/>
      <c r="E59" s="13">
        <v>10000000</v>
      </c>
    </row>
    <row r="60" spans="1:6" s="34" customFormat="1" x14ac:dyDescent="0.25">
      <c r="A60" s="35">
        <v>10550000000</v>
      </c>
      <c r="B60" s="33"/>
      <c r="C60" s="52" t="s">
        <v>40</v>
      </c>
      <c r="D60" s="38"/>
      <c r="E60" s="13">
        <f>E59</f>
        <v>10000000</v>
      </c>
    </row>
    <row r="61" spans="1:6" s="34" customFormat="1" x14ac:dyDescent="0.25">
      <c r="A61" s="32" t="s">
        <v>39</v>
      </c>
      <c r="B61" s="33">
        <v>9150</v>
      </c>
      <c r="C61" s="52" t="s">
        <v>38</v>
      </c>
      <c r="D61" s="38"/>
      <c r="E61" s="13">
        <v>10000000</v>
      </c>
    </row>
    <row r="62" spans="1:6" s="34" customFormat="1" x14ac:dyDescent="0.25">
      <c r="A62" s="35">
        <v>10567000000</v>
      </c>
      <c r="B62" s="33"/>
      <c r="C62" s="52" t="s">
        <v>41</v>
      </c>
      <c r="D62" s="38"/>
      <c r="E62" s="13">
        <f>E61</f>
        <v>10000000</v>
      </c>
      <c r="F62" s="39"/>
    </row>
    <row r="63" spans="1:6" ht="56.25" customHeight="1" x14ac:dyDescent="0.25">
      <c r="A63" s="20" t="s">
        <v>28</v>
      </c>
      <c r="B63" s="20">
        <v>9800</v>
      </c>
      <c r="C63" s="77" t="s">
        <v>30</v>
      </c>
      <c r="D63" s="79"/>
      <c r="E63" s="11">
        <f>76074094+561120+150000000+74438880+25000000</f>
        <v>326074094</v>
      </c>
    </row>
    <row r="64" spans="1:6" x14ac:dyDescent="0.25">
      <c r="A64" s="10">
        <v>99000000000</v>
      </c>
      <c r="B64" s="20">
        <v>9800</v>
      </c>
      <c r="C64" s="81" t="s">
        <v>12</v>
      </c>
      <c r="D64" s="83"/>
      <c r="E64" s="11">
        <f>E63</f>
        <v>326074094</v>
      </c>
    </row>
    <row r="65" spans="1:7" ht="24.75" customHeight="1" x14ac:dyDescent="0.25">
      <c r="A65" s="30" t="s">
        <v>34</v>
      </c>
      <c r="B65" s="20">
        <v>9430</v>
      </c>
      <c r="C65" s="77" t="s">
        <v>33</v>
      </c>
      <c r="D65" s="79"/>
      <c r="E65" s="11">
        <v>6886200</v>
      </c>
    </row>
    <row r="66" spans="1:7" x14ac:dyDescent="0.25">
      <c r="A66" s="10">
        <v>19100000000</v>
      </c>
      <c r="B66" s="20">
        <v>9430</v>
      </c>
      <c r="C66" s="81" t="s">
        <v>35</v>
      </c>
      <c r="D66" s="92"/>
      <c r="E66" s="11">
        <f>E65</f>
        <v>6886200</v>
      </c>
    </row>
    <row r="67" spans="1:7" ht="28.5" customHeight="1" x14ac:dyDescent="0.25">
      <c r="A67" s="30" t="s">
        <v>34</v>
      </c>
      <c r="B67" s="20">
        <v>9430</v>
      </c>
      <c r="C67" s="77" t="s">
        <v>33</v>
      </c>
      <c r="D67" s="79"/>
      <c r="E67" s="11">
        <f>1832400+3381000</f>
        <v>5213400</v>
      </c>
    </row>
    <row r="68" spans="1:7" x14ac:dyDescent="0.25">
      <c r="A68" s="10">
        <v>24100000000</v>
      </c>
      <c r="B68" s="20">
        <v>9430</v>
      </c>
      <c r="C68" s="81" t="s">
        <v>36</v>
      </c>
      <c r="D68" s="92"/>
      <c r="E68" s="11">
        <f>E67</f>
        <v>5213400</v>
      </c>
    </row>
    <row r="69" spans="1:7" x14ac:dyDescent="0.25">
      <c r="A69" s="80" t="s">
        <v>18</v>
      </c>
      <c r="B69" s="80"/>
      <c r="C69" s="80"/>
      <c r="D69" s="80"/>
      <c r="E69" s="80"/>
    </row>
    <row r="70" spans="1:7" ht="57" customHeight="1" x14ac:dyDescent="0.25">
      <c r="A70" s="20" t="s">
        <v>28</v>
      </c>
      <c r="B70" s="20" t="s">
        <v>29</v>
      </c>
      <c r="C70" s="77" t="s">
        <v>30</v>
      </c>
      <c r="D70" s="79"/>
      <c r="E70" s="11">
        <f>40542840+50000000+125000000+100000000+25000000</f>
        <v>340542840</v>
      </c>
    </row>
    <row r="71" spans="1:7" x14ac:dyDescent="0.25">
      <c r="A71" s="10">
        <v>99000000000</v>
      </c>
      <c r="B71" s="20" t="s">
        <v>29</v>
      </c>
      <c r="C71" s="81" t="s">
        <v>12</v>
      </c>
      <c r="D71" s="83"/>
      <c r="E71" s="11">
        <f>E70</f>
        <v>340542840</v>
      </c>
    </row>
    <row r="72" spans="1:7" x14ac:dyDescent="0.25">
      <c r="A72" s="16" t="s">
        <v>20</v>
      </c>
      <c r="B72" s="16" t="s">
        <v>20</v>
      </c>
      <c r="C72" s="84" t="s">
        <v>21</v>
      </c>
      <c r="D72" s="86"/>
      <c r="E72" s="11">
        <f>E73+E74</f>
        <v>933716534</v>
      </c>
    </row>
    <row r="73" spans="1:7" x14ac:dyDescent="0.25">
      <c r="A73" s="16" t="s">
        <v>20</v>
      </c>
      <c r="B73" s="16" t="s">
        <v>20</v>
      </c>
      <c r="C73" s="84" t="s">
        <v>22</v>
      </c>
      <c r="D73" s="86"/>
      <c r="E73" s="11">
        <f>E44+E46+E48+E50+E56+E58+E60+E62+E64+E66+E68+E52+E54</f>
        <v>593173694</v>
      </c>
    </row>
    <row r="74" spans="1:7" x14ac:dyDescent="0.25">
      <c r="A74" s="16" t="s">
        <v>20</v>
      </c>
      <c r="B74" s="16" t="s">
        <v>20</v>
      </c>
      <c r="C74" s="84" t="s">
        <v>23</v>
      </c>
      <c r="D74" s="86"/>
      <c r="E74" s="11">
        <f>E71</f>
        <v>340542840</v>
      </c>
    </row>
    <row r="75" spans="1:7" x14ac:dyDescent="0.25">
      <c r="A75" s="1"/>
      <c r="B75" s="1"/>
      <c r="C75" s="21"/>
      <c r="D75" s="21"/>
      <c r="E75" s="22"/>
    </row>
    <row r="76" spans="1:7" ht="84.75" customHeight="1" x14ac:dyDescent="0.25">
      <c r="A76" s="1"/>
      <c r="B76" s="1"/>
      <c r="C76" s="2"/>
      <c r="D76" s="2"/>
      <c r="E76" s="7"/>
    </row>
    <row r="77" spans="1:7" x14ac:dyDescent="0.25">
      <c r="A77" s="91" t="s">
        <v>31</v>
      </c>
      <c r="B77" s="91"/>
      <c r="C77" s="51"/>
      <c r="D77" s="51"/>
      <c r="E77" s="24" t="s">
        <v>32</v>
      </c>
    </row>
    <row r="78" spans="1:7" x14ac:dyDescent="0.25">
      <c r="C78" s="26"/>
      <c r="D78" s="26"/>
      <c r="E78" s="27"/>
    </row>
    <row r="79" spans="1:7" x14ac:dyDescent="0.25">
      <c r="B79" s="25">
        <v>9150</v>
      </c>
      <c r="D79" s="50">
        <f>E43+E45+E47+E49+E51+E53+E55+E57+E59+E61</f>
        <v>255000000</v>
      </c>
    </row>
    <row r="80" spans="1:7" x14ac:dyDescent="0.25">
      <c r="B80" s="25">
        <v>9800</v>
      </c>
      <c r="D80" s="48">
        <f>E63</f>
        <v>326074094</v>
      </c>
      <c r="E80" s="49">
        <f>E71</f>
        <v>340542840</v>
      </c>
      <c r="F80" s="40"/>
      <c r="G80" s="40"/>
    </row>
    <row r="81" spans="2:5" x14ac:dyDescent="0.25">
      <c r="B81" s="25">
        <v>9430</v>
      </c>
      <c r="D81" s="48">
        <f>E65+E67</f>
        <v>12099600</v>
      </c>
    </row>
    <row r="82" spans="2:5" x14ac:dyDescent="0.25">
      <c r="D82" s="48">
        <f>D81+D80+D79</f>
        <v>593173694</v>
      </c>
      <c r="E82" s="48">
        <f>E81+E80+E79</f>
        <v>340542840</v>
      </c>
    </row>
    <row r="83" spans="2:5" x14ac:dyDescent="0.25">
      <c r="D83" s="99">
        <f>D82+E82</f>
        <v>933716534</v>
      </c>
      <c r="E83" s="100"/>
    </row>
  </sheetData>
  <mergeCells count="63">
    <mergeCell ref="B8:E8"/>
    <mergeCell ref="D1:E1"/>
    <mergeCell ref="D2:E2"/>
    <mergeCell ref="D3:E3"/>
    <mergeCell ref="A5:E5"/>
    <mergeCell ref="B7:E7"/>
    <mergeCell ref="B21:D21"/>
    <mergeCell ref="A10:E10"/>
    <mergeCell ref="A12:A13"/>
    <mergeCell ref="B12:D13"/>
    <mergeCell ref="E12:E13"/>
    <mergeCell ref="B14:D14"/>
    <mergeCell ref="A15:E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A30:E30"/>
    <mergeCell ref="B31:D31"/>
    <mergeCell ref="B32:D32"/>
    <mergeCell ref="C47:D47"/>
    <mergeCell ref="B34:D34"/>
    <mergeCell ref="B35:D35"/>
    <mergeCell ref="A37:E37"/>
    <mergeCell ref="A39:A40"/>
    <mergeCell ref="B39:B40"/>
    <mergeCell ref="C39:D40"/>
    <mergeCell ref="E39:E40"/>
    <mergeCell ref="C41:D41"/>
    <mergeCell ref="B42:E42"/>
    <mergeCell ref="C43:D43"/>
    <mergeCell ref="C44:D44"/>
    <mergeCell ref="C45:D45"/>
    <mergeCell ref="C68:D68"/>
    <mergeCell ref="C49:D49"/>
    <mergeCell ref="C51:D51"/>
    <mergeCell ref="C53:D53"/>
    <mergeCell ref="C55:D55"/>
    <mergeCell ref="C57:D57"/>
    <mergeCell ref="C59:D59"/>
    <mergeCell ref="C63:D63"/>
    <mergeCell ref="C64:D64"/>
    <mergeCell ref="C65:D65"/>
    <mergeCell ref="C66:D66"/>
    <mergeCell ref="C67:D67"/>
    <mergeCell ref="A77:B77"/>
    <mergeCell ref="D83:E83"/>
    <mergeCell ref="A69:E69"/>
    <mergeCell ref="C70:D70"/>
    <mergeCell ref="C71:D71"/>
    <mergeCell ref="C72:D72"/>
    <mergeCell ref="C73:D73"/>
    <mergeCell ref="C74:D74"/>
  </mergeCells>
  <pageMargins left="0.70866141732283472" right="0.70866141732283472" top="0.74803149606299213" bottom="0.74803149606299213" header="0.51181102362204722" footer="0.51181102362204722"/>
  <pageSetup paperSize="9" scale="65" fitToHeight="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зміни</vt:lpstr>
      <vt:lpstr>4 зміни</vt:lpstr>
      <vt:lpstr>6 зміни </vt:lpstr>
      <vt:lpstr>7 зміни</vt:lpstr>
      <vt:lpstr>'6 зміни '!Область_печати</vt:lpstr>
      <vt:lpstr>'7 зміни'!Область_печати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cp:lastPrinted>2022-10-12T05:46:43Z</cp:lastPrinted>
  <dcterms:created xsi:type="dcterms:W3CDTF">2022-02-21T12:57:16Z</dcterms:created>
  <dcterms:modified xsi:type="dcterms:W3CDTF">2022-11-18T13:41:55Z</dcterms:modified>
</cp:coreProperties>
</file>