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tiana.marmur\Desktop\НОВА МЦП\НА ПОГОДЖЕННЯ\09.06.2025\"/>
    </mc:Choice>
  </mc:AlternateContent>
  <bookViews>
    <workbookView xWindow="-120" yWindow="-120" windowWidth="29040" windowHeight="15840"/>
  </bookViews>
  <sheets>
    <sheet name="мцп з новими заходами" sheetId="6" r:id="rId1"/>
  </sheets>
  <definedNames>
    <definedName name="_xlnm.Print_Titles" localSheetId="0">'мцп з новими заходами'!$9:$12</definedName>
    <definedName name="_xlnm.Print_Area" localSheetId="0">'мцп з новими заходами'!$A$1:$O$467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08" i="6" l="1"/>
  <c r="M108" i="6"/>
  <c r="H440" i="6" l="1"/>
  <c r="H442" i="6"/>
  <c r="H444" i="6"/>
  <c r="M92" i="6" l="1"/>
  <c r="N92" i="6"/>
  <c r="L92" i="6"/>
  <c r="M94" i="6"/>
  <c r="N94" i="6"/>
  <c r="L94" i="6"/>
  <c r="L32" i="6" l="1"/>
  <c r="M32" i="6"/>
  <c r="N32" i="6"/>
  <c r="K32" i="6"/>
  <c r="N189" i="6" l="1"/>
  <c r="M189" i="6"/>
  <c r="M191" i="6" s="1"/>
  <c r="L189" i="6"/>
  <c r="L80" i="6"/>
  <c r="L191" i="6" l="1"/>
  <c r="L192" i="6" s="1"/>
  <c r="M192" i="6"/>
  <c r="N191" i="6"/>
  <c r="N192" i="6" s="1"/>
  <c r="J455" i="6"/>
  <c r="N196" i="6" l="1"/>
  <c r="M196" i="6"/>
  <c r="K184" i="6"/>
  <c r="H180" i="6"/>
  <c r="H178" i="6"/>
  <c r="L177" i="6"/>
  <c r="L184" i="6" s="1"/>
  <c r="H176" i="6"/>
  <c r="H174" i="6"/>
  <c r="N416" i="6" l="1"/>
  <c r="M416" i="6"/>
  <c r="L416" i="6"/>
  <c r="N346" i="6"/>
  <c r="M346" i="6"/>
  <c r="L346" i="6"/>
  <c r="K346" i="6"/>
  <c r="N334" i="6"/>
  <c r="M334" i="6"/>
  <c r="L334" i="6"/>
  <c r="K334" i="6"/>
  <c r="K309" i="6"/>
  <c r="K297" i="6"/>
  <c r="N226" i="6"/>
  <c r="M226" i="6"/>
  <c r="L226" i="6"/>
  <c r="K226" i="6"/>
  <c r="N206" i="6"/>
  <c r="M206" i="6"/>
  <c r="L206" i="6"/>
  <c r="N172" i="6"/>
  <c r="M172" i="6"/>
  <c r="L172" i="6"/>
  <c r="K172" i="6"/>
  <c r="N128" i="6"/>
  <c r="M128" i="6"/>
  <c r="L128" i="6"/>
  <c r="N118" i="6"/>
  <c r="M118" i="6"/>
  <c r="L118" i="6"/>
  <c r="N67" i="6"/>
  <c r="M67" i="6"/>
  <c r="L67" i="6"/>
  <c r="N45" i="6"/>
  <c r="M45" i="6"/>
  <c r="L45" i="6"/>
  <c r="N34" i="6"/>
  <c r="M34" i="6"/>
  <c r="L34" i="6"/>
  <c r="N23" i="6"/>
  <c r="M23" i="6"/>
  <c r="L23" i="6"/>
  <c r="N454" i="6" l="1"/>
  <c r="M454" i="6"/>
  <c r="L454" i="6"/>
  <c r="N406" i="6"/>
  <c r="M406" i="6"/>
  <c r="L406" i="6"/>
  <c r="K406" i="6"/>
  <c r="N394" i="6"/>
  <c r="M394" i="6"/>
  <c r="L394" i="6"/>
  <c r="K394" i="6"/>
  <c r="N382" i="6"/>
  <c r="M382" i="6"/>
  <c r="L382" i="6"/>
  <c r="K382" i="6"/>
  <c r="N285" i="6"/>
  <c r="M285" i="6"/>
  <c r="N274" i="6"/>
  <c r="M274" i="6"/>
  <c r="L274" i="6"/>
  <c r="K274" i="6"/>
  <c r="L85" i="6" l="1"/>
  <c r="L84" i="6" s="1"/>
  <c r="N368" i="6" l="1"/>
  <c r="M368" i="6"/>
  <c r="L368" i="6"/>
  <c r="K368" i="6"/>
  <c r="J368" i="6"/>
  <c r="M224" i="6"/>
  <c r="N224" i="6"/>
  <c r="M130" i="6" l="1"/>
  <c r="N130" i="6"/>
  <c r="L130" i="6"/>
  <c r="L63" i="6" l="1"/>
  <c r="L62" i="6" s="1"/>
  <c r="M63" i="6"/>
  <c r="M62" i="6" s="1"/>
  <c r="N63" i="6"/>
  <c r="N62" i="6" s="1"/>
  <c r="K63" i="6"/>
  <c r="K62" i="6" s="1"/>
  <c r="M52" i="6"/>
  <c r="M51" i="6" s="1"/>
  <c r="N52" i="6"/>
  <c r="N51" i="6" s="1"/>
  <c r="L52" i="6"/>
  <c r="L51" i="6" s="1"/>
  <c r="L41" i="6"/>
  <c r="L40" i="6" s="1"/>
  <c r="M41" i="6"/>
  <c r="M40" i="6" s="1"/>
  <c r="N41" i="6"/>
  <c r="N40" i="6" s="1"/>
  <c r="K41" i="6"/>
  <c r="K40" i="6" s="1"/>
  <c r="L30" i="6"/>
  <c r="L29" i="6" s="1"/>
  <c r="M30" i="6"/>
  <c r="M29" i="6" s="1"/>
  <c r="N30" i="6"/>
  <c r="N29" i="6" s="1"/>
  <c r="K30" i="6"/>
  <c r="K29" i="6" s="1"/>
  <c r="L19" i="6"/>
  <c r="L18" i="6" s="1"/>
  <c r="M19" i="6"/>
  <c r="M18" i="6" s="1"/>
  <c r="N19" i="6"/>
  <c r="N18" i="6" s="1"/>
  <c r="K19" i="6"/>
  <c r="K18" i="6" s="1"/>
  <c r="M414" i="6" l="1"/>
  <c r="N414" i="6"/>
  <c r="L414" i="6"/>
  <c r="K69" i="6"/>
  <c r="L58" i="6"/>
  <c r="M58" i="6"/>
  <c r="N58" i="6"/>
  <c r="K58" i="6"/>
  <c r="M47" i="6"/>
  <c r="N47" i="6"/>
  <c r="L47" i="6"/>
  <c r="K455" i="6" l="1"/>
  <c r="H384" i="6"/>
  <c r="J315" i="6"/>
  <c r="K315" i="6"/>
  <c r="H312" i="6"/>
  <c r="K322" i="6" l="1"/>
  <c r="N21" i="6"/>
  <c r="M21" i="6"/>
  <c r="L21" i="6"/>
  <c r="H446" i="6" l="1"/>
  <c r="H448" i="6"/>
  <c r="H438" i="6"/>
  <c r="H436" i="6"/>
  <c r="H434" i="6"/>
  <c r="H418" i="6"/>
  <c r="H422" i="6"/>
  <c r="H420" i="6"/>
  <c r="H410" i="6"/>
  <c r="H408" i="6"/>
  <c r="H396" i="6"/>
  <c r="H400" i="6"/>
  <c r="H398" i="6"/>
  <c r="H388" i="6"/>
  <c r="H386" i="6"/>
  <c r="H372" i="6"/>
  <c r="H376" i="6"/>
  <c r="H374" i="6"/>
  <c r="H360" i="6"/>
  <c r="H364" i="6"/>
  <c r="H362" i="6"/>
  <c r="H352" i="6"/>
  <c r="H350" i="6"/>
  <c r="H348" i="6"/>
  <c r="N356" i="6"/>
  <c r="H340" i="6"/>
  <c r="H338" i="6"/>
  <c r="H336" i="6"/>
  <c r="H328" i="6"/>
  <c r="H326" i="6"/>
  <c r="H324" i="6"/>
  <c r="H316" i="6"/>
  <c r="H314" i="6"/>
  <c r="H303" i="6"/>
  <c r="H301" i="6"/>
  <c r="H299" i="6"/>
  <c r="H291" i="6"/>
  <c r="H289" i="6"/>
  <c r="H287" i="6"/>
  <c r="H264" i="6"/>
  <c r="H268" i="6"/>
  <c r="H266" i="6"/>
  <c r="H256" i="6"/>
  <c r="H254" i="6"/>
  <c r="H252" i="6"/>
  <c r="H240" i="6"/>
  <c r="H244" i="6"/>
  <c r="H242" i="6"/>
  <c r="N248" i="6" l="1"/>
  <c r="M248" i="6"/>
  <c r="L248" i="6"/>
  <c r="K248" i="6"/>
  <c r="J248" i="6"/>
  <c r="H232" i="6"/>
  <c r="H230" i="6"/>
  <c r="H228" i="6"/>
  <c r="H220" i="6"/>
  <c r="H218" i="6"/>
  <c r="H216" i="6"/>
  <c r="N110" i="6"/>
  <c r="N455" i="6" s="1"/>
  <c r="M110" i="6"/>
  <c r="M455" i="6" s="1"/>
  <c r="L110" i="6"/>
  <c r="H198" i="6"/>
  <c r="H200" i="6"/>
  <c r="H186" i="6"/>
  <c r="H150" i="6"/>
  <c r="H162" i="6"/>
  <c r="H166" i="6"/>
  <c r="H164" i="6"/>
  <c r="L160" i="6"/>
  <c r="N160" i="6" s="1"/>
  <c r="K160" i="6"/>
  <c r="H156" i="6"/>
  <c r="H154" i="6"/>
  <c r="H152" i="6"/>
  <c r="K140" i="6"/>
  <c r="H142" i="6"/>
  <c r="H138" i="6"/>
  <c r="H120" i="6"/>
  <c r="H122" i="6"/>
  <c r="H112" i="6"/>
  <c r="K82" i="6"/>
  <c r="K88" i="6" s="1"/>
  <c r="J82" i="6"/>
  <c r="H86" i="6"/>
  <c r="H84" i="6"/>
  <c r="H71" i="6"/>
  <c r="H58" i="6"/>
  <c r="H60" i="6"/>
  <c r="H38" i="6"/>
  <c r="H36" i="6"/>
  <c r="L90" i="6" l="1"/>
  <c r="M160" i="6"/>
  <c r="H25" i="6" l="1"/>
  <c r="H27" i="6"/>
  <c r="H282" i="6" l="1"/>
  <c r="H280" i="6"/>
  <c r="H278" i="6"/>
  <c r="H276" i="6"/>
  <c r="H90" i="6" l="1"/>
  <c r="H88" i="6"/>
  <c r="H454" i="6"/>
  <c r="H452" i="6"/>
  <c r="H450" i="6"/>
  <c r="H432" i="6"/>
  <c r="H430" i="6"/>
  <c r="H428" i="6"/>
  <c r="H426" i="6"/>
  <c r="H424" i="6"/>
  <c r="H416" i="6"/>
  <c r="H414" i="6"/>
  <c r="H412" i="6"/>
  <c r="H406" i="6"/>
  <c r="H404" i="6"/>
  <c r="H402" i="6"/>
  <c r="H394" i="6"/>
  <c r="H392" i="6"/>
  <c r="H390" i="6"/>
  <c r="H382" i="6"/>
  <c r="H380" i="6"/>
  <c r="H378" i="6"/>
  <c r="H370" i="6"/>
  <c r="H368" i="6"/>
  <c r="H366" i="6"/>
  <c r="H358" i="6"/>
  <c r="H356" i="6"/>
  <c r="H354" i="6"/>
  <c r="H346" i="6"/>
  <c r="H344" i="6"/>
  <c r="H342" i="6"/>
  <c r="H334" i="6"/>
  <c r="H332" i="6"/>
  <c r="H330" i="6"/>
  <c r="H322" i="6"/>
  <c r="H320" i="6"/>
  <c r="N315" i="6"/>
  <c r="N322" i="6" s="1"/>
  <c r="M315" i="6"/>
  <c r="M322" i="6" s="1"/>
  <c r="L315" i="6"/>
  <c r="L322" i="6" s="1"/>
  <c r="H318" i="6"/>
  <c r="H309" i="6"/>
  <c r="H307" i="6"/>
  <c r="N301" i="6"/>
  <c r="N309" i="6" s="1"/>
  <c r="M301" i="6"/>
  <c r="M309" i="6" s="1"/>
  <c r="L301" i="6"/>
  <c r="L309" i="6" s="1"/>
  <c r="H305" i="6"/>
  <c r="H297" i="6"/>
  <c r="H295" i="6"/>
  <c r="N290" i="6"/>
  <c r="N297" i="6" s="1"/>
  <c r="M290" i="6"/>
  <c r="M297" i="6" s="1"/>
  <c r="L290" i="6"/>
  <c r="L297" i="6" s="1"/>
  <c r="H293" i="6"/>
  <c r="H274" i="6"/>
  <c r="H272" i="6"/>
  <c r="H270" i="6"/>
  <c r="H262" i="6"/>
  <c r="H260" i="6"/>
  <c r="H258" i="6"/>
  <c r="H250" i="6"/>
  <c r="H248" i="6"/>
  <c r="H246" i="6"/>
  <c r="H192" i="6"/>
  <c r="H190" i="6"/>
  <c r="H188" i="6"/>
  <c r="H238" i="6"/>
  <c r="H236" i="6"/>
  <c r="H234" i="6"/>
  <c r="H226" i="6"/>
  <c r="H224" i="6"/>
  <c r="H222" i="6"/>
  <c r="H214" i="6"/>
  <c r="H212" i="6"/>
  <c r="H210" i="6"/>
  <c r="H208" i="6"/>
  <c r="H206" i="6"/>
  <c r="H204" i="6"/>
  <c r="H202" i="6"/>
  <c r="H172" i="6"/>
  <c r="H170" i="6"/>
  <c r="H168" i="6"/>
  <c r="H160" i="6"/>
  <c r="H158" i="6"/>
  <c r="H136" i="6"/>
  <c r="H134" i="6"/>
  <c r="H132" i="6"/>
  <c r="H130" i="6"/>
  <c r="H128" i="6"/>
  <c r="H126" i="6"/>
  <c r="H124" i="6"/>
  <c r="H105" i="6"/>
  <c r="H102" i="6"/>
  <c r="H94" i="6"/>
  <c r="H92" i="6"/>
  <c r="H78" i="6"/>
  <c r="H76" i="6"/>
  <c r="H67" i="6"/>
  <c r="H65" i="6"/>
  <c r="H63" i="6"/>
  <c r="H56" i="6"/>
  <c r="H54" i="6"/>
  <c r="H49" i="6"/>
  <c r="H47" i="6"/>
  <c r="H45" i="6"/>
  <c r="H43" i="6"/>
  <c r="H40" i="6"/>
  <c r="H148" i="6"/>
  <c r="H145" i="6"/>
  <c r="N140" i="6"/>
  <c r="M140" i="6"/>
  <c r="L140" i="6"/>
  <c r="H140" i="6"/>
  <c r="H34" i="6"/>
  <c r="H32" i="6"/>
  <c r="H29" i="6"/>
  <c r="H23" i="6"/>
  <c r="H21" i="6"/>
  <c r="H18" i="6"/>
  <c r="L455" i="6" l="1"/>
  <c r="H110" i="6"/>
  <c r="H116" i="6"/>
  <c r="I459" i="6"/>
  <c r="H114" i="6"/>
  <c r="H118" i="6"/>
  <c r="I460" i="6"/>
  <c r="H16" i="6"/>
  <c r="H14" i="6"/>
  <c r="K21" i="6"/>
  <c r="I458" i="6" l="1"/>
  <c r="H69" i="6"/>
  <c r="H74" i="6"/>
  <c r="I457" i="6"/>
  <c r="H82" i="6"/>
  <c r="H80" i="6"/>
  <c r="J88" i="6"/>
  <c r="I455" i="6" l="1"/>
  <c r="F456" i="6" s="1"/>
  <c r="I456" i="6"/>
  <c r="F457" i="6" l="1"/>
</calcChain>
</file>

<file path=xl/sharedStrings.xml><?xml version="1.0" encoding="utf-8"?>
<sst xmlns="http://schemas.openxmlformats.org/spreadsheetml/2006/main" count="856" uniqueCount="283">
  <si>
    <t>Додаток 1</t>
  </si>
  <si>
    <t>Перелік завдань і заходів</t>
  </si>
  <si>
    <t>Таблиця 1</t>
  </si>
  <si>
    <t>Завдання Програми</t>
  </si>
  <si>
    <t>Заходи Програми</t>
  </si>
  <si>
    <t>Строки виконання заходу</t>
  </si>
  <si>
    <t>Виконавці заходу</t>
  </si>
  <si>
    <t>Джерела фінансування</t>
  </si>
  <si>
    <t>Обсяги фінансування, тис. грн</t>
  </si>
  <si>
    <t>Очікуваний результат (результативні показники)</t>
  </si>
  <si>
    <t>Назва показника</t>
  </si>
  <si>
    <t>Департамент соціальної та ветеранської політики виконавчого органу Київської міської ради (Київської міської державної адміністрації), Комунальна бюджетна установа "Київський міський центр комплексної підтримки учасників бойових дій "КИЇВ МІЛІТАРІ ХАБ"</t>
  </si>
  <si>
    <t>Бюджет міста Києва</t>
  </si>
  <si>
    <t>Всього:</t>
  </si>
  <si>
    <t>Обсяг фінансових ресурсів, тис. грн</t>
  </si>
  <si>
    <t>2. Показник продукту:</t>
  </si>
  <si>
    <t>кількість користувачів, тис. осіб</t>
  </si>
  <si>
    <t>з них:</t>
  </si>
  <si>
    <t xml:space="preserve"> </t>
  </si>
  <si>
    <t>чоловіків, тис. осіб</t>
  </si>
  <si>
    <t>жінок, тис. осіб</t>
  </si>
  <si>
    <t>3. Показник ефективності:</t>
  </si>
  <si>
    <t>Середні витрати на 1 користувача, грн</t>
  </si>
  <si>
    <t>2025 рік:</t>
  </si>
  <si>
    <t>4. Показник якості:</t>
  </si>
  <si>
    <t>Департамент соціальної та ветеранської політики виконавчого органу Київської міської ради (Київської міської державної адміністрації), Департамент молоді та спорту виконавчого органу Київської міської ради (Київської міської державної адміністрації), Комунальна бюджетна установа "Київський міський центр комплексної підтримки учасників бойових дій "КИЇВ МІЛІТАРІ ХАБ"</t>
  </si>
  <si>
    <t>Кількість об'єктів капітального ремонту, од.</t>
  </si>
  <si>
    <t>Кількість об'єктів, забезпечених обладнанням, од.</t>
  </si>
  <si>
    <t>Середні витрати на капітальний ремонт одного об'єкта, тис. грн</t>
  </si>
  <si>
    <t>Департамент соціальної та ветеранської політики виконавчого органу Київської міської ради (Київської міської державної адміністрації), Київський міський центр соціальних служб, Комунальна бюджетна установа "Київський міський центр комплексної підтримки учасників бойових дій "КИЇВ МІЛІТАРІ ХАБ"</t>
  </si>
  <si>
    <t>Кількість виданих посібників, од.</t>
  </si>
  <si>
    <t>Середні витрати на розроблення та видання одного посібника, грн</t>
  </si>
  <si>
    <t>Департамент соціальної та ветеранської політики виконавчого органу Київської міської ради (Київської міської державної адміністрації), районні в місті Києві державні адміністрації</t>
  </si>
  <si>
    <t>Кількість громадських об'єднань, од.</t>
  </si>
  <si>
    <t>Кількість осіб, задіяних у рамках виконання проєктів, осіб</t>
  </si>
  <si>
    <t>Кількість одержувачів, осіб</t>
  </si>
  <si>
    <t>З них:</t>
  </si>
  <si>
    <t>чоловіків, осіб</t>
  </si>
  <si>
    <t>жінок, осіб</t>
  </si>
  <si>
    <t>Середній розмір допомоги, грн</t>
  </si>
  <si>
    <t>Обсяг фінансових ресурсів, тис. грн.</t>
  </si>
  <si>
    <t>кількість одержувачів, осіб</t>
  </si>
  <si>
    <t>1. Показник витрат, тис. грн:</t>
  </si>
  <si>
    <t>Кількість одержувачів, тис. осіб</t>
  </si>
  <si>
    <t>Кількість одержувачів, осіб, з них:</t>
  </si>
  <si>
    <t>кількість одержувачів матеріальної допомоги на виготовлення та встановлення надгробків, осіб</t>
  </si>
  <si>
    <t>кількість одержувачів матеріальної допомоги на поховання, осіб</t>
  </si>
  <si>
    <t>Середній розмір допомоги на поховання, тис. грн</t>
  </si>
  <si>
    <t>Показник витрат, тис. грн</t>
  </si>
  <si>
    <t>Показник продукту:</t>
  </si>
  <si>
    <t>Показник ефективності:</t>
  </si>
  <si>
    <t>Показник якості:</t>
  </si>
  <si>
    <t>Кількість осіб, охоплених заходами, осіб</t>
  </si>
  <si>
    <t>Середні витрати на одну особу, грн</t>
  </si>
  <si>
    <t>4. Показники якості:</t>
  </si>
  <si>
    <t>Департамент молоді та спорту виконавчого органу Київської міської ради (Київської міської державної адміністрації)</t>
  </si>
  <si>
    <t>Кількість осіб, охоплених тренуваннями, осіб</t>
  </si>
  <si>
    <t>чоловіків, %</t>
  </si>
  <si>
    <t>жінок, %</t>
  </si>
  <si>
    <t>Середні витрати на 1 особу, грн</t>
  </si>
  <si>
    <t>Департамент молоді та спорту виконавчого органу Київської міської ради (Київської міської державної адміністрації), Департамент соціальної та ветеранської політики виконавчого органу Київської міської ради (Київської міської державної адміністрації), Комунальна бюджетна установа "Київський міський центр комплексної підтримки учасників бойових дій "КИЇВ МІЛІТАРІ ХАБ"</t>
  </si>
  <si>
    <t>Департамент молоді та спорту виконавчого органу Київської міської ради (Київської міської державної адміністрації), Департамент соціальної та ветеранської політики виконавчого органу Київської міської ради (Київської міської державної адміністрації)</t>
  </si>
  <si>
    <t>Кількість призерів, осіб</t>
  </si>
  <si>
    <t>Кількість створених робочих місць, од.</t>
  </si>
  <si>
    <t>Кількість охоплених користувачів, осіб</t>
  </si>
  <si>
    <t>Середні витрати на одного користувача, грн</t>
  </si>
  <si>
    <t>Департамент культури виконавчого органу Київської міської ради (Київської міської державної адміністрації)</t>
  </si>
  <si>
    <t>Кількість виїзних заходів, од.</t>
  </si>
  <si>
    <t>Середні витрати на один захід, грн</t>
  </si>
  <si>
    <t>Кількість відвідувачів, осіб</t>
  </si>
  <si>
    <t>Середні витрати на одну особу, грн.</t>
  </si>
  <si>
    <t>жінок/дівчат, осіб</t>
  </si>
  <si>
    <t>чоловіків/хлопців, осіб</t>
  </si>
  <si>
    <t>4. Показник якості</t>
  </si>
  <si>
    <t>Кількість інформаційно-комунікативних кампаній, од.</t>
  </si>
  <si>
    <t>Кількість проведених заходів, од.</t>
  </si>
  <si>
    <t>Кількість виготовлених примірників, тис. од.</t>
  </si>
  <si>
    <t>Середні витрати на виготовлення одного примірника, грн</t>
  </si>
  <si>
    <t>Кількість виготовлених відеопродуктів, од.</t>
  </si>
  <si>
    <t>Кількість експозицій, од.</t>
  </si>
  <si>
    <t>Кількість відвідувачів, тис. осіб</t>
  </si>
  <si>
    <t>чоловіків / хлопців, %</t>
  </si>
  <si>
    <t>жінок / дівчат, %</t>
  </si>
  <si>
    <t>Кількість друкованих видань, од.</t>
  </si>
  <si>
    <t>Середня вартість 1 друкованого видання, грн</t>
  </si>
  <si>
    <t>Кількість заходів, од.</t>
  </si>
  <si>
    <t>Кількість проведених виставок, од.</t>
  </si>
  <si>
    <t>ВСЬОГО</t>
  </si>
  <si>
    <t>РАЗОМ ПО ПРОГРАМІ:</t>
  </si>
  <si>
    <t>кошти бюджету міста Києва</t>
  </si>
  <si>
    <t>2026 рік</t>
  </si>
  <si>
    <t>2027 рік</t>
  </si>
  <si>
    <t>1. Відновлення людського капіталу та добробуту ветеранів/ветеранок, членів їх сімей</t>
  </si>
  <si>
    <t xml:space="preserve">Всього:     </t>
  </si>
  <si>
    <t>Обсяг фінансових ресурсів, 
тис. грн.</t>
  </si>
  <si>
    <t>2.Показник продукту:</t>
  </si>
  <si>
    <t>Кількість осіб, забезпечених матеріальною допомогою на часткову компенсацію переоблаштування автомобілів</t>
  </si>
  <si>
    <t>3.Показник ефективності:</t>
  </si>
  <si>
    <t>4.Показник якості:</t>
  </si>
  <si>
    <t>2. Повага та вшанування пам'яті</t>
  </si>
  <si>
    <t>Оперативна ціль Стратегії розвитку міста Києва до 2027 року</t>
  </si>
  <si>
    <t>до міської цільової програми</t>
  </si>
  <si>
    <t xml:space="preserve"> "Підтримка киян - Захисників та</t>
  </si>
  <si>
    <t>2026 рік:</t>
  </si>
  <si>
    <t>2027 рік:</t>
  </si>
  <si>
    <t>Кількість  заходів, од.</t>
  </si>
  <si>
    <t>2025 рік</t>
  </si>
  <si>
    <t>2025-2027</t>
  </si>
  <si>
    <t xml:space="preserve">2025-2027 </t>
  </si>
  <si>
    <t xml:space="preserve">2027 рік: </t>
  </si>
  <si>
    <t xml:space="preserve">Кількість одержувачів, осіб, </t>
  </si>
  <si>
    <t>Підвищення соціальної захищеності мешканців / мешканок</t>
  </si>
  <si>
    <t>Створення умов для занять фізичною культурою і спортом та дотримання здорового способу життя</t>
  </si>
  <si>
    <t>Кількість одержувачів, одноразової матеріальної допомоги, осіб</t>
  </si>
  <si>
    <t>2.1. Забезпечення надання одноразової матеріальної допомоги киянам - членам сімей загиблих (померлих) Захисників та Захисниць України, які посмертно відзначені нагородою "Честь. Слава. Держава"</t>
  </si>
  <si>
    <t>2023 рік</t>
  </si>
  <si>
    <t>2024-2027</t>
  </si>
  <si>
    <t>2024 рік:</t>
  </si>
  <si>
    <t>2024 рік</t>
  </si>
  <si>
    <t>2023-2027</t>
  </si>
  <si>
    <t>2023 рік:</t>
  </si>
  <si>
    <t>Кількість одержувачів путівок, осіб</t>
  </si>
  <si>
    <t>Середній розмір допомоги на виготовлення та встановлення надгробків,  грн</t>
  </si>
  <si>
    <t>Середня вартість путівки, грн</t>
  </si>
  <si>
    <t>Кількість охоплених користувачів, осіб:</t>
  </si>
  <si>
    <t>Середні витрати на  1 захід, грн</t>
  </si>
  <si>
    <t>Середній розмір винагороди,  грн</t>
  </si>
  <si>
    <t>Середні витрати на одну особу,  грн</t>
  </si>
  <si>
    <t>Середній рівень грантової допомоги на одну особу, грн.</t>
  </si>
  <si>
    <t>2023 - 2027</t>
  </si>
  <si>
    <t>Середні витрати на 1 експозицію, грн</t>
  </si>
  <si>
    <t>Середні витрати на одну інформаційно-комунікативну кампанію, грн</t>
  </si>
  <si>
    <t>Середні витрати на один захід,  грн</t>
  </si>
  <si>
    <t>Середні витрати на створення 1 відеопродукту, грн</t>
  </si>
  <si>
    <t>2024 - 2027</t>
  </si>
  <si>
    <t>Середні витрати на 1 захід, грн</t>
  </si>
  <si>
    <t>Середні витрати на проведення 1 виставки, грн</t>
  </si>
  <si>
    <t>Середні витрати на реалізацію одного проєкту, грн</t>
  </si>
  <si>
    <t>Департамент соціальної та ветеранської політики виконавчого органу Київської міської ради (Київської міської державної адміністрації), Київський міський центр по нарахуванню та здісненню соціальних виплат</t>
  </si>
  <si>
    <t xml:space="preserve">Перелік завдань і заходів
міської цільової програми "Підтримка киян - Захисників та Захисниць" на 2023 - 2027 роки
</t>
  </si>
  <si>
    <t>Забезпечення надання комплексної соціальної підтримки для ефективної реадаптації та соціально-економічної реінтеграції ветеранів та ветеранок війни, зокрема Захисникам і Захисницям України, членам їхніх сімей та членам сімей загиблих (померлих)Захисників і Захисниць України</t>
  </si>
  <si>
    <t>Примітки:</t>
  </si>
  <si>
    <t>* - базовий рік рахувати 2023 рік</t>
  </si>
  <si>
    <t>Залучення військовослужбовців/ військовослужбовиць, ветеранів і ветеранок та членів їхніх сімей до фізкультурно-оздоровчої діяльності та фізкультурно-спортивної реабілітації шляхом проведення фізкультурно-реабілітаційних заходів, спортивних змагань, навчально-тренувальних зборів</t>
  </si>
  <si>
    <t>*Динаміка кількості одержувачів, % до базового року</t>
  </si>
  <si>
    <t xml:space="preserve"> Захисниць України"  на 2023 - 2027 роки</t>
  </si>
  <si>
    <t>*Динаміка кількості користувачів, які звернулись за допомогою, % до базового року</t>
  </si>
  <si>
    <t>*Динаміка кількості відвідувачів, % до базового року</t>
  </si>
  <si>
    <t>*Динаміка кількості користувачів , % до базового року</t>
  </si>
  <si>
    <t>Рівень виконання заходу , %</t>
  </si>
  <si>
    <t>*Динаміка кількості охоплених осіб, % до базового року</t>
  </si>
  <si>
    <t>*Динаміка кількості заходів, % до базового року</t>
  </si>
  <si>
    <t>*Динаміка кількості експозицій, % до базового року</t>
  </si>
  <si>
    <t>*Динаміка кількості виготовлених примірників, % до базового року</t>
  </si>
  <si>
    <t>*Дінаміка кількості відеопродуктів, % до базового року</t>
  </si>
  <si>
    <t>*Дінаміка кількості видань, % до базового року</t>
  </si>
  <si>
    <t xml:space="preserve"> 1.10</t>
  </si>
  <si>
    <t xml:space="preserve"> 1.9</t>
  </si>
  <si>
    <t>новий</t>
  </si>
  <si>
    <t xml:space="preserve"> 1.14</t>
  </si>
  <si>
    <t xml:space="preserve"> 1.8</t>
  </si>
  <si>
    <t xml:space="preserve"> 1.5</t>
  </si>
  <si>
    <t xml:space="preserve"> 1.16</t>
  </si>
  <si>
    <t xml:space="preserve"> 1.7</t>
  </si>
  <si>
    <t xml:space="preserve"> 1.15</t>
  </si>
  <si>
    <t xml:space="preserve"> новий</t>
  </si>
  <si>
    <t xml:space="preserve"> 1.11</t>
  </si>
  <si>
    <t xml:space="preserve"> 2.5</t>
  </si>
  <si>
    <t xml:space="preserve"> 3.2</t>
  </si>
  <si>
    <t xml:space="preserve"> 3.3</t>
  </si>
  <si>
    <t xml:space="preserve"> 1.12</t>
  </si>
  <si>
    <t xml:space="preserve"> 1.1</t>
  </si>
  <si>
    <t xml:space="preserve"> 1.2 в т.ч. 1.2.1, 1.2.2</t>
  </si>
  <si>
    <t xml:space="preserve"> 2.1</t>
  </si>
  <si>
    <t xml:space="preserve"> 2.2</t>
  </si>
  <si>
    <t xml:space="preserve"> 2.3</t>
  </si>
  <si>
    <t xml:space="preserve"> 1.13</t>
  </si>
  <si>
    <t xml:space="preserve"> 2.4</t>
  </si>
  <si>
    <t xml:space="preserve"> 1.6</t>
  </si>
  <si>
    <t xml:space="preserve"> 3.1</t>
  </si>
  <si>
    <t xml:space="preserve"> 3.8</t>
  </si>
  <si>
    <t xml:space="preserve"> 3.4 в т.ч.3.4.1, 3.4.2</t>
  </si>
  <si>
    <t xml:space="preserve"> 3.6</t>
  </si>
  <si>
    <t xml:space="preserve"> 3.5</t>
  </si>
  <si>
    <t xml:space="preserve"> 3.7</t>
  </si>
  <si>
    <t xml:space="preserve"> 3.9</t>
  </si>
  <si>
    <t xml:space="preserve"> 3.10</t>
  </si>
  <si>
    <t xml:space="preserve"> 3.11</t>
  </si>
  <si>
    <t xml:space="preserve"> 1.3</t>
  </si>
  <si>
    <t xml:space="preserve"> 1.4</t>
  </si>
  <si>
    <t xml:space="preserve">1.13. Проведення соціально-адаптаційних заходів із соціальної профілактики з запобігання потрапляння у складні життєві обставини сімей Захисників та Захисниць України, спрямованих на подолання сімейних криз, поновлення емоційних зв'язків між членами родини                                                       </t>
  </si>
  <si>
    <t>1.14. Проведення заходів арттерапії й колективних сеансів психотерапії в публічних бібліотеках і музеях комунальної власності міста Києва</t>
  </si>
  <si>
    <t>2.2. Забезпечення надання культурно-мистецьких послуг  в місцях проведення реабілітаційних заходів Захисникам та Захисницям України, членам сімей загиблих (померлих) Захисників та Захисниць України, членам сімей  Захисників та Захисниць України, які перебувають в полоні або зникли безвісти</t>
  </si>
  <si>
    <t>2.3. Створення експозицій, зокрема в музеях м. Києва, присвячених ветеранам війни, що брали участь у захисті суверенітету, територіальної цілісності та незалежності України</t>
  </si>
  <si>
    <t>2.5. Проведення круглих столів, форумів, тренінгових семінарів, тематичних фотовиставок за участю киян - Захисників та Захисниць України, членів їх сімей та членів сімей загиблих (померлих) Захисників та Захисниць України</t>
  </si>
  <si>
    <t>2.6. Виготовлення поліграфічної та презентаційної продукції інформаційно-просвітницького та національно-патріотичного спрямування для проведення інформаційно-просвітницьких та комунікаційних кампаній і акцій</t>
  </si>
  <si>
    <t>2.7. Створення контенту на теле -, радіоефірах та виготовлення відеороликів інформаційно-просвітницького та патріотичного спрямування</t>
  </si>
  <si>
    <t>2.8. Видання книг, інших друкованих видань, пов'язаних з відзначенням подвигу ветеранів війни, які брали (беруть) участь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 з метою збереження військової історії</t>
  </si>
  <si>
    <t>2.9. Проведення урочистих та пам'ятних заходів з нагоди державних свят за участю Захисників та Захисниць України, членів їх сімей та членів сімей загиблих (померлих) Захисників та Захисниць України</t>
  </si>
  <si>
    <t>2.10. Організація та проведення виставок, спрямованих на відзначення подвигів киян - Захисників та Захисниць України, проявлених під час захисту незалежності, суверенітету, та територіальної цілісності України</t>
  </si>
  <si>
    <t>** - базовий рік рахувати 2024 рік</t>
  </si>
  <si>
    <t>**Динаміка кількості одержувачів матеріальної допомоги, % до базового року</t>
  </si>
  <si>
    <t>**Динаміка кількості осіб, % до базового року</t>
  </si>
  <si>
    <t>**Динаміка кількості одержувачів, % до базового року</t>
  </si>
  <si>
    <t>**Динаміка охоплення дітей оздоровленням, % до базового року</t>
  </si>
  <si>
    <t>Актуалізація та просування національної культурної пропозиції</t>
  </si>
  <si>
    <t>Забезпечення киян/киянок і гостей міста актуальним національним культурним продуктом з урахуванням принципів доступності та пріоритетів суспільного розвитку, розширення надання культурних послуг у цифровому середовищі</t>
  </si>
  <si>
    <t>Формування спроможного і всебічно розвиненого молодого покоління</t>
  </si>
  <si>
    <t>Забезпечення формування та утвердження української національної та громадянської ідентичності, створення умов для національно-патріотичного виховання, зміцнення державного статусу української мови, сприяння її розвитку та популяризації</t>
  </si>
  <si>
    <t>Залучення громадян/громадянок до процесів формування, реалізації і контролю міських політик та розвиток громадської активності</t>
  </si>
  <si>
    <t>Сприяння формуванню стійкої національної ідентичності, громадянської свідомості та лідерства серед мешканців/мешканок міста Києва</t>
  </si>
  <si>
    <t>**Дінаміка кількості заходів, % до базового року</t>
  </si>
  <si>
    <r>
      <rPr>
        <b/>
        <sz val="12"/>
        <rFont val="Times New Roman"/>
        <family val="1"/>
        <charset val="204"/>
      </rPr>
      <t>**</t>
    </r>
    <r>
      <rPr>
        <b/>
        <sz val="12"/>
        <color rgb="FF000000"/>
        <rFont val="Times New Roman"/>
        <family val="1"/>
        <charset val="204"/>
      </rPr>
      <t>Дінаміка кількості об’єднань, % до базового року</t>
    </r>
  </si>
  <si>
    <t>Управління туризму та промоцій виконавчого органу Київської міської ради (Київської міської державної адміністрації), Комунальне некомерційне підприємство виконавчого органу Київської міської ради (Київської міської державної адміністрації) "Київський центр розвитку туризму"</t>
  </si>
  <si>
    <t>2023-2025</t>
  </si>
  <si>
    <t>1.15 Надання безоплатних екскурсійних послуг киянам - Захисникам та Захисницям України, членам їх сімей та киянам - членам сімей загиблих (померлих) Захисників та Захисниць України в установленому порядку</t>
  </si>
  <si>
    <t>1.19. Надання соціальних послуг киянам - Захисникам та Захисницям України, членам їх сімей та киянам - членам сімей загиблих (померлих) Захисників та Захисниць України</t>
  </si>
  <si>
    <r>
      <t>1.20. Забезпечення поліпшення умов надання соціальних послуг з підтримки та реінтеграції киян - Захисників та Захисниць України, членів їх сімей та киян - членів сімей загиблих (померлих) Захисників та Захисниць України шляхо</t>
    </r>
    <r>
      <rPr>
        <b/>
        <sz val="12"/>
        <rFont val="Times New Roman"/>
        <family val="1"/>
        <charset val="204"/>
      </rPr>
      <t>м проведення капітального ремонту приміщень Комунальної бюджетної установи "Київський міський центр комплексної підтримки учасників бойових дій "КИЇВ МІЛІТАРІ ХАБ" та закупівлі обладнання для спортивної, психологічної, соціальної та інших видів реабілітації зазначеної категорії осіб.</t>
    </r>
  </si>
  <si>
    <t>1.21. Проведення регулярних групових / індивідуальних тренувань для киян - Захисників і Захисниць України адаптивних видів спорту протягом року для подальшої участі в міжнародних змаганнях</t>
  </si>
  <si>
    <t>1.22. Сприяння формуванню позитивного ставлення до фізичної культури та спорту шляхом проведення реабілітаційно-спортивних та фізкультурно-оздоровчих заходів для киян - Захисників та Захисниць України</t>
  </si>
  <si>
    <t>1.23. Заохочення кращих спортсменів та їх тренерів шляхом забезпечення виплати винагород призерам з числа киян - Захисників та Захисниць України і військовослужбовців та їх тренерам з міста Києва за результатами участі у міжнародних іграх, змаганнях, чемпіонатах тощо</t>
  </si>
  <si>
    <t xml:space="preserve">1.24 Проведення адаптивних заходів для Захисників та Захисниць України, а також ветеранів, які тривалий час знаходяться на реабілітаційних заходах у закладах охорони здоров'я                                                                                          </t>
  </si>
  <si>
    <t>Кількість осіб, забезпечених матеріальною допомогою на часткову компенсацію переобладнання квартири</t>
  </si>
  <si>
    <t>Кількість осіб, охоплених реабілітаційно-спортивними зборами та фізкультурно-оздоровчими заходами, осіб</t>
  </si>
  <si>
    <t>Кількість видів соціальних послуг, од.</t>
  </si>
  <si>
    <t xml:space="preserve">Департамент соціальної та ветеранської політики виконавчого органу Київської міської ради (Київської міської державної адміністрації), Комунальна бюджетна установа "Київський міський центр комплексної підтримки учасників бойових дій "КИЇВ МІЛІТАРІ ХАБ" </t>
  </si>
  <si>
    <t xml:space="preserve">Департамент соціальної та ветеранської політики виконавчого органу Київської міської ради (Київської міської державної адміністрації); районні в місті Києві державні адміністрації </t>
  </si>
  <si>
    <t>Середній розмір допомоги на одну особу,  грн.</t>
  </si>
  <si>
    <t>***Динаміка кількості одержувачів матеріальної допомоги, % до базового року</t>
  </si>
  <si>
    <t>*** - базовий рік рахувати 2025 рік</t>
  </si>
  <si>
    <t>Середній розмір допомоги на одну особу, грн</t>
  </si>
  <si>
    <t>Середній розмір компенсації витрат , грн</t>
  </si>
  <si>
    <t>Середній розмір компенсації, грн</t>
  </si>
  <si>
    <t>***Динаміка кількості одержувачів, % до базового року</t>
  </si>
  <si>
    <t>Середній розмір часткової компенсації, грн</t>
  </si>
  <si>
    <t>Середній розмір допомоги на одну особу, грн.</t>
  </si>
  <si>
    <t>Середні витрати на допомогу, грн</t>
  </si>
  <si>
    <t>* Динаміка кількості осіб, охоплених екскурсійними послугами, %</t>
  </si>
  <si>
    <t>Кількість одержувачів, осіб:</t>
  </si>
  <si>
    <t>*Динаміка кількості охоплених тренуваннями осіб , % до базового року</t>
  </si>
  <si>
    <t>*Динаміка кількості осіб, охоплених реабілітаційно-спортивними зборами та фізкультурно-оздоровчими заходами , % до базового року</t>
  </si>
  <si>
    <t>*Динаміка кількості охоплених призерів , % до базового року</t>
  </si>
  <si>
    <t>***Динаміка кількості охоплених користувачів , % до базового року</t>
  </si>
  <si>
    <t>*Динаміка кількості інформаційно-комунікативних кампаній, % до базового року</t>
  </si>
  <si>
    <t>*Динаміка кількості проведених заходів, % до базового року</t>
  </si>
  <si>
    <t>*Дінаміка кількості проведених виставок, % до базового року</t>
  </si>
  <si>
    <t>***Дінаміка кількості проведених  заходів, % до базового року</t>
  </si>
  <si>
    <t>*Дінаміка кількості виданих посібників, % до базового року</t>
  </si>
  <si>
    <t>1.3. Забезпечення надання одноразової адресної матеріальної допомоги з нагоди відзначення державних свят та визначних дат відповідно до   порядку визначеного Київською міською радою</t>
  </si>
  <si>
    <t xml:space="preserve">1.5. Забезпечення надання  матеріальної допомоги при пораненні киянам - Захисникам та Захисницям України, які отримали поранення в зонах бойових дій відповідно до   порядку визначеного Департаментом соціальної та ветеранської політики виконавчого органу Київської міської ради (Київської міської державної адміністрації) </t>
  </si>
  <si>
    <t xml:space="preserve">1.7.  Компенсація за надання стоматологічних послуг киянам - Захисникам та Захисницям України, членам їх сімей та киянам - членам сімей загиблих (померлих) Захисників та Захисниць України відповідно до   порядку визначеного Департаментом соціальної та ветеранської політики виконавчого органу Київської міської ради (Київської міської державної адміністрації) </t>
  </si>
  <si>
    <t xml:space="preserve">1.9. Забезпечення надання часткової компенсації за придбаний автомобіль особам з інвалідністю внаслідок війни І групи та киянам - особам з інвалідністю І та ІІ групи, які внаслідок поранення та/або каліцтва, одержаного під час участі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отримали ушкодження, що призвели до необоротної втрати верхніх та/або нижніх кінцівок (їх частин)  відповідно до   порядку визначеного Департаментом соціальної та ветеранської політики виконавчого органу Київської міської ради (Київської міської державної адміністрації) </t>
  </si>
  <si>
    <r>
      <t>1.10. Забезпечення надання  матеріальної допомоги на часткову компенсацію витрат по переоблаштуванню автомобілів для осіб з інвалідністю внаслідок війни  І та ІІ групи з числа киян-Захисників та Захисниць України</t>
    </r>
    <r>
      <rPr>
        <b/>
        <sz val="12"/>
        <color rgb="FFFF0000"/>
        <rFont val="Times New Roman"/>
        <family val="1"/>
        <charset val="204"/>
      </rPr>
      <t xml:space="preserve"> </t>
    </r>
    <r>
      <rPr>
        <b/>
        <sz val="12"/>
        <color rgb="FF000000"/>
        <rFont val="Times New Roman"/>
        <family val="1"/>
        <charset val="204"/>
      </rPr>
      <t xml:space="preserve">, відповідно до   порядку визначеного Київською міською радою
</t>
    </r>
  </si>
  <si>
    <t>1.12. Забезпечення надання матеріальної допомоги на часткову компенсацію на виготовлення та встановлення надгробків загиблим (померлим) киянам - Захисникам, Захисницям України, а також Захисникам, Захисницям України, місце проживання яких не зареєстровано на території міста Києва, але які брали участь у складі військових частин міста Києва Сил територіальної оборони Збройних Сил України та добровольчих формувань територіальної громади міста Києва, похованих у місті Києві відповідно до   порядку визначеного Київською міською радою</t>
  </si>
  <si>
    <t>1.17. Забезпечення путівками на оздоровлення: Захисникам, Захисницям України, постраждалим учасникам Революції Гідності з дітьми віком до 14 років; членам сімей Захисників, Захисниць України, постраждалих учасників Революції Гідності з дітьми віком до 14 років;  законним представникам дітей загиблих (померлих) Захисників, Захисниць України,Героїв Небесної Сотні,  Захисників, Захисниць України, які перебувають у полоні або зникли безвісти, віком до 18 років, відповідно до   порядку визначеного Київською міською радою.</t>
  </si>
  <si>
    <t xml:space="preserve">1.25. Забезпечення надання адресної матеріальної допомоги студентам киянам - Захисникам та Захисницям на часткову оплату навчання у вищих навчальних закладах за денною або заочною формами навчання за їх вибором відповідно до   порядку визначеного Департаментом соціальної та ветеранської політики виконавчого органу Київської міської ради (Київської міської державної адміністрації) </t>
  </si>
  <si>
    <t xml:space="preserve">1.26. Забезпечення надання мікрогрантової допомоги на відкриття (відновлення, розвиток) власного бізнесу киянам - Захисникам та Захисницям України, членам їх сімей та членам сімей загиблих (померлих) Захисників, Захисниць України відповідно до   порядку визначеного Київською міською радою. </t>
  </si>
  <si>
    <t>2.4. Організація та проведення інформаційних заходів шляхом  поширення об'єктивної інформації про подвиги киян - Захисників та Захисниць України через засоби масової інформації, мережу Інтернет та в інший спосіб, а також  підвищення рівня поінформованості ветеранської спільноти щодо здорового способу життя, заходів, що проводяться, тощо (створення контенту на радіо -, телеефірах та для висвітлення в ЗМІ, в т. ч. соціальна реклама)</t>
  </si>
  <si>
    <t>1.6. Компенсація витрат на придбання лікарських засобів та медичних виробів при лікуванні в амбулаторних та/або стаціонарних умовах, ендопротезуванні, слухопротезуванні, протезуванні ока відповідно до   порядку визначеного Київською міською радою</t>
  </si>
  <si>
    <t>***Динаміка кількості одержувачів компенсації, % до базового року</t>
  </si>
  <si>
    <t>Кількість одержувачів компенсації, осіб</t>
  </si>
  <si>
    <t>Загальна кількість одержувачів,  осіб</t>
  </si>
  <si>
    <t>Департамент соціальної та ветеранської політики виконавчого органу Київської міської ради (Київської міської державної адміністрації),  Київський міський центр по нарахуванню та здісненню соціальних виплат</t>
  </si>
  <si>
    <t>Департамент соціальної та ветеранської політики виконавчого органу Київської міської ради (Київської міської державної адміністрації),Київський міський центр по нарахуванню та здісненню соціальних виплат</t>
  </si>
  <si>
    <t>Середні витрати на закупівлю обладнання , тис. грн</t>
  </si>
  <si>
    <t>Департамент соціальної та ветеранської політики виконавчого органу Київської міської ради (Київської міської державної адміністрації), , Київський міський центр по нарахуванню та здісненню соціальних виплат</t>
  </si>
  <si>
    <t xml:space="preserve">Департамент культури виконавчого органу Київської міської ради (Київської міської державної адміністрації), </t>
  </si>
  <si>
    <t xml:space="preserve">Департамент суспільних комунікацій виконавчого органу Київської міської ради (Київської міської державної адміністрації), </t>
  </si>
  <si>
    <t>1.1. Надання щорічної матеріальної допомоги для Захисників, Захисниць України, членів їх сімей, членів сімей загиблих (померлих) Захисників, Захисниць України відповідно до   порядку визначеного Київською міською радою</t>
  </si>
  <si>
    <t>1.2. Надання щомісячної адресної матеріальної допомоги для Захисників, Захисниць України, членів їх сімей, членів сімей загиблих (померлих) Захисників, Захисниць України відповідно до   порядку визначеного Київською міською радою</t>
  </si>
  <si>
    <t xml:space="preserve">1.11. Часткова компенсація витрат на переобладнання квартири для осіб з інвалідністю внаслідок війни І та ІІ групи, відповідно до   порядку визначеного  Департаментом соціальної та ветеранської політики виконавчого органу Київської міської ради (Київської міської державної адміністрації) </t>
  </si>
  <si>
    <t xml:space="preserve">1.18. Часткова компенсація витрат за відпочинок (оздоровлення) на території України Захисників, Захисниць України з родиною (на період дії воєнного стану)  відповідно до   порядку визначеного  Департаментом соціальної та ветеранської політики виконавчого органу Київської міської ради (Київської міської державної адміністрації) </t>
  </si>
  <si>
    <r>
      <rPr>
        <b/>
        <sz val="12"/>
        <rFont val="Times New Roman"/>
        <family val="1"/>
        <charset val="204"/>
      </rPr>
      <t>1.16.</t>
    </r>
    <r>
      <rPr>
        <b/>
        <sz val="12"/>
        <color rgb="FF000000"/>
        <rFont val="Times New Roman"/>
        <family val="1"/>
        <charset val="204"/>
      </rPr>
      <t xml:space="preserve"> Надання одноразової  матеріальної допомоги членам сімей загиблих (померлих) Захисників та Захисниць України, членам сімей  Захисників та Захисниць України, які перебувають в полоні або зникли безвісті для оплати культурно-мистецьких послуг (театри)  відповідно до   порядку визначеного  Департаментом соціальної та ветеранської політики виконавчого органу Київської міської ради (Київської міської державної адміністрації)</t>
    </r>
  </si>
  <si>
    <t xml:space="preserve">1.4. Надання одноразової матеріальної допомоги киянам - Захисникам та Захисницям України, які повернулися з полону відповідно до   порядку визначеного  Департаментом соціальної та ветеранської політики виконавчого органу Київської міської ради (Київської міської державної адміністрації) </t>
  </si>
  <si>
    <t>2.11. Розроблення та видання методичних посібників для підвищення кваліфікації працівників соціальної сфери щодо надання психосоціальної підтримки Захисникам та Захисницям України, членам їх сімей, членам сімей загиблих Захисників та Захисниць України, членам сімей Захисників та Захисниць України, які перебувають в полоні або зникли безвісти</t>
  </si>
  <si>
    <t>2.12. Сприяння реалізації проєктів соціального спрямування для Захисників, Захисниць України та членів їх сімей, розроблених громадськими організаціями, визначених за результатами конкурсного відбору, шляхом надання їм фінансової підтримки</t>
  </si>
  <si>
    <t xml:space="preserve">1.8. Забезпечення протезно-ортопедичними виробами підвищеної функціональності за новітніми технологіями осіб з інвалідністю внаслідок війни І та ІІ груп з числа киян-Захисників та Захисниць України, в т.ч. протезування  очей  та протезування слуху відповідно до порядку визначеного  Департаментом соціальної та ветеранської політики виконавчого органу Київської міської ради (Київської міської державної адміністрації);                                            Компенсація витрат на придбання лікарських засобів та медичних виробів при лікуванні в амбулаторних та/або стаціонарних умовах, ендопротезуванні, слухопротезуванні, протезуванні ока відповідно до   порядку визначеного Київською міською радою
</t>
  </si>
  <si>
    <t>Кількість одержувачів протезно-ортопедичних виробів,  осіб</t>
  </si>
  <si>
    <t>Середні витрати вартості протезно-ортопедичних виробів на одну особу, грн.</t>
  </si>
  <si>
    <t>*** Динаміка кількості одержувачів протезно-ортопедичних виробів, % до базового року</t>
  </si>
  <si>
    <t xml:space="preserve"> Департамент соціальної та ветеранської політики виконавчого органу Київської міської ради (Київської міської державної адміністрації); Київський міський центр соціальних служб
</t>
  </si>
  <si>
    <t>2023-2024</t>
  </si>
  <si>
    <t>кількість отримувачів, осіб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</si>
</sst>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_₴"/>
    <numFmt numFmtId="166" formatCode="#,##0.0"/>
  </numFmts>
  <fonts count="9" x14ac:knownFonts="1">
    <font>
      <sz val="11"/>
      <color theme="1"/>
      <name val="Calibri"/>
      <family val="2"/>
      <scheme val="minor"/>
    </font>
    <font>
      <b/>
      <sz val="10"/>
      <color rgb="FF000000"/>
      <name val="Times New Roman"/>
      <family val="1"/>
      <charset val="204"/>
    </font>
    <font>
      <b/>
      <sz val="10"/>
      <color theme="1"/>
      <name val="Times New Roman"/>
      <family val="1"/>
      <charset val="204"/>
    </font>
    <font>
      <b/>
      <sz val="12"/>
      <color rgb="FF000000"/>
      <name val="Times New Roman"/>
      <family val="1"/>
      <charset val="204"/>
    </font>
    <font>
      <b/>
      <sz val="12"/>
      <color theme="1"/>
      <name val="Times New Roman"/>
      <family val="1"/>
      <charset val="204"/>
    </font>
    <font>
      <b/>
      <sz val="12"/>
      <name val="Times New Roman"/>
      <family val="1"/>
      <charset val="204"/>
    </font>
    <font>
      <b/>
      <sz val="12"/>
      <color rgb="FFFF0000"/>
      <name val="Times New Roman"/>
      <family val="1"/>
      <charset val="204"/>
    </font>
    <font>
      <b/>
      <sz val="12"/>
      <color theme="4" tint="-0.249977111117893"/>
      <name val="Times New Roman"/>
      <family val="1"/>
      <charset val="204"/>
    </font>
    <font>
      <b/>
      <strike/>
      <sz val="12"/>
      <color rgb="FFFF0000"/>
      <name val="Times New Roman"/>
      <family val="1"/>
      <charset val="204"/>
    </font>
  </fonts>
  <fills count="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131">
    <xf numFmtId="0" fontId="0" fillId="0" borderId="0" xfId="0"/>
    <xf numFmtId="0" fontId="2" fillId="0" borderId="0" xfId="0" applyFont="1"/>
    <xf numFmtId="0" fontId="1" fillId="0" borderId="0" xfId="0" applyFont="1" applyAlignment="1">
      <alignment vertical="center"/>
    </xf>
    <xf numFmtId="0" fontId="1" fillId="0" borderId="0" xfId="0" applyFont="1" applyAlignment="1">
      <alignment horizontal="left" vertical="center"/>
    </xf>
    <xf numFmtId="49" fontId="2" fillId="0" borderId="0" xfId="0" applyNumberFormat="1" applyFont="1"/>
    <xf numFmtId="0" fontId="2" fillId="0" borderId="0" xfId="0" applyFont="1" applyAlignment="1">
      <alignment horizontal="center"/>
    </xf>
    <xf numFmtId="166" fontId="3" fillId="0" borderId="1" xfId="0" applyNumberFormat="1" applyFont="1" applyBorder="1" applyAlignment="1">
      <alignment horizontal="center" vertical="top" wrapText="1"/>
    </xf>
    <xf numFmtId="166" fontId="5" fillId="0" borderId="1" xfId="0" applyNumberFormat="1" applyFont="1" applyBorder="1" applyAlignment="1">
      <alignment horizontal="center" vertical="top" wrapText="1"/>
    </xf>
    <xf numFmtId="164" fontId="5" fillId="0" borderId="1" xfId="0" applyNumberFormat="1" applyFont="1" applyBorder="1" applyAlignment="1">
      <alignment horizontal="center" vertical="top" wrapText="1"/>
    </xf>
    <xf numFmtId="0" fontId="4" fillId="0" borderId="1" xfId="0" applyFont="1" applyBorder="1" applyAlignment="1">
      <alignment horizontal="center" vertical="center"/>
    </xf>
    <xf numFmtId="164" fontId="3" fillId="0" borderId="1" xfId="0" applyNumberFormat="1" applyFont="1" applyBorder="1" applyAlignment="1">
      <alignment horizontal="center" vertical="top" wrapText="1"/>
    </xf>
    <xf numFmtId="4" fontId="3" fillId="0" borderId="1" xfId="0" applyNumberFormat="1" applyFont="1" applyBorder="1" applyAlignment="1">
      <alignment horizontal="center" vertical="top" wrapText="1"/>
    </xf>
    <xf numFmtId="2" fontId="3" fillId="0" borderId="1" xfId="0" applyNumberFormat="1" applyFont="1" applyBorder="1" applyAlignment="1">
      <alignment horizontal="center" vertical="top" wrapText="1"/>
    </xf>
    <xf numFmtId="0" fontId="3" fillId="0" borderId="1" xfId="0" applyFont="1" applyBorder="1" applyAlignment="1">
      <alignment vertical="center" wrapText="1"/>
    </xf>
    <xf numFmtId="164"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4" fillId="0" borderId="1" xfId="0" applyFont="1" applyBorder="1" applyAlignment="1">
      <alignment horizontal="center"/>
    </xf>
    <xf numFmtId="166" fontId="3" fillId="0" borderId="1" xfId="0" applyNumberFormat="1" applyFont="1" applyBorder="1" applyAlignment="1">
      <alignment vertical="center" wrapText="1"/>
    </xf>
    <xf numFmtId="166" fontId="5" fillId="0" borderId="1" xfId="0" applyNumberFormat="1" applyFont="1" applyBorder="1" applyAlignment="1">
      <alignment horizontal="center" vertical="center" wrapText="1"/>
    </xf>
    <xf numFmtId="0" fontId="3" fillId="4" borderId="5" xfId="0" applyFont="1" applyFill="1" applyBorder="1" applyAlignment="1">
      <alignment horizontal="center" vertical="center" wrapText="1"/>
    </xf>
    <xf numFmtId="0" fontId="3" fillId="0" borderId="1" xfId="0" applyFont="1" applyBorder="1" applyAlignment="1">
      <alignment horizontal="center" vertical="top" wrapText="1"/>
    </xf>
    <xf numFmtId="0" fontId="3" fillId="4" borderId="1"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0" fontId="3" fillId="2" borderId="1" xfId="0" applyFont="1" applyFill="1" applyBorder="1" applyAlignment="1">
      <alignment horizontal="center" vertical="center" wrapText="1"/>
    </xf>
    <xf numFmtId="0" fontId="1" fillId="0" borderId="0" xfId="0" applyFont="1" applyAlignment="1">
      <alignment horizontal="right" vertical="center"/>
    </xf>
    <xf numFmtId="0" fontId="1" fillId="0" borderId="0" xfId="0" applyFont="1" applyAlignment="1">
      <alignment horizontal="center" vertical="center"/>
    </xf>
    <xf numFmtId="0" fontId="3" fillId="0" borderId="3" xfId="0" applyFont="1" applyBorder="1" applyAlignment="1">
      <alignment horizontal="center" vertical="top" wrapText="1"/>
    </xf>
    <xf numFmtId="0" fontId="3" fillId="0" borderId="1" xfId="0" applyFont="1" applyBorder="1" applyAlignment="1">
      <alignment vertical="top" wrapText="1"/>
    </xf>
    <xf numFmtId="164" fontId="5" fillId="0" borderId="2" xfId="0" applyNumberFormat="1" applyFont="1" applyBorder="1" applyAlignment="1">
      <alignment horizontal="center" vertical="center" wrapText="1"/>
    </xf>
    <xf numFmtId="164" fontId="5" fillId="0" borderId="2" xfId="0" applyNumberFormat="1" applyFont="1" applyBorder="1" applyAlignment="1">
      <alignment horizontal="center" vertical="top" wrapText="1"/>
    </xf>
    <xf numFmtId="0" fontId="2" fillId="0" borderId="1" xfId="0" applyFont="1" applyBorder="1"/>
    <xf numFmtId="165" fontId="3" fillId="0" borderId="1" xfId="0" applyNumberFormat="1" applyFont="1" applyBorder="1" applyAlignment="1">
      <alignment horizontal="center" vertical="top" wrapText="1"/>
    </xf>
    <xf numFmtId="165" fontId="3" fillId="0" borderId="4" xfId="0" applyNumberFormat="1" applyFont="1" applyBorder="1" applyAlignment="1">
      <alignment horizontal="center" vertical="top" wrapText="1"/>
    </xf>
    <xf numFmtId="165" fontId="3" fillId="0" borderId="7" xfId="0" applyNumberFormat="1" applyFont="1" applyBorder="1" applyAlignment="1">
      <alignment horizontal="center" vertical="top" wrapText="1"/>
    </xf>
    <xf numFmtId="0" fontId="5"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top" wrapText="1"/>
    </xf>
    <xf numFmtId="16" fontId="2" fillId="0" borderId="0" xfId="0" applyNumberFormat="1" applyFont="1"/>
    <xf numFmtId="0" fontId="6" fillId="0" borderId="1" xfId="0" applyFont="1" applyBorder="1" applyAlignment="1">
      <alignment vertical="center" wrapText="1"/>
    </xf>
    <xf numFmtId="166" fontId="3" fillId="0" borderId="1" xfId="0" applyNumberFormat="1" applyFont="1" applyBorder="1" applyAlignment="1">
      <alignment horizontal="left" vertical="center" wrapText="1"/>
    </xf>
    <xf numFmtId="4" fontId="0" fillId="0" borderId="0" xfId="0" applyNumberFormat="1"/>
    <xf numFmtId="165" fontId="7"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3" fillId="0" borderId="7" xfId="0" applyFont="1" applyBorder="1" applyAlignment="1">
      <alignment horizontal="center" vertical="top" wrapText="1"/>
    </xf>
    <xf numFmtId="0" fontId="5" fillId="4" borderId="1" xfId="0" applyFont="1" applyFill="1" applyBorder="1" applyAlignment="1">
      <alignment horizontal="center" vertical="top" wrapText="1"/>
    </xf>
    <xf numFmtId="0" fontId="3" fillId="4" borderId="7"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0" borderId="1" xfId="0" applyFont="1" applyFill="1" applyBorder="1" applyAlignment="1">
      <alignment horizontal="center" vertical="top" wrapText="1"/>
    </xf>
    <xf numFmtId="166" fontId="3" fillId="0" borderId="1" xfId="0" applyNumberFormat="1" applyFont="1" applyFill="1" applyBorder="1" applyAlignment="1">
      <alignment horizontal="center" vertical="top" wrapText="1"/>
    </xf>
    <xf numFmtId="0" fontId="5" fillId="0" borderId="1" xfId="0" applyFont="1" applyFill="1" applyBorder="1" applyAlignment="1">
      <alignment horizontal="center" vertical="top" wrapText="1"/>
    </xf>
    <xf numFmtId="164" fontId="5" fillId="0" borderId="1" xfId="0" applyNumberFormat="1" applyFont="1" applyFill="1" applyBorder="1" applyAlignment="1">
      <alignment horizontal="center" vertical="top" wrapText="1"/>
    </xf>
    <xf numFmtId="0" fontId="5" fillId="0" borderId="1" xfId="0" applyFont="1" applyBorder="1" applyAlignment="1">
      <alignment horizontal="center" vertical="center"/>
    </xf>
    <xf numFmtId="165" fontId="5" fillId="0" borderId="1" xfId="0" applyNumberFormat="1" applyFont="1" applyBorder="1" applyAlignment="1">
      <alignment horizontal="center" vertical="top" wrapText="1"/>
    </xf>
    <xf numFmtId="0" fontId="3" fillId="0" borderId="1" xfId="0" applyFont="1" applyFill="1" applyBorder="1" applyAlignment="1">
      <alignment horizontal="center" vertical="center" wrapText="1"/>
    </xf>
    <xf numFmtId="0" fontId="2" fillId="0" borderId="0" xfId="0" applyFont="1" applyAlignment="1">
      <alignment horizontal="center" vertical="top"/>
    </xf>
    <xf numFmtId="0" fontId="1" fillId="0" borderId="0" xfId="0" applyFont="1" applyAlignment="1">
      <alignment horizontal="center" vertical="top"/>
    </xf>
    <xf numFmtId="0" fontId="6" fillId="0" borderId="1" xfId="0" applyFont="1" applyBorder="1" applyAlignment="1">
      <alignment horizontal="center" vertical="top" wrapText="1"/>
    </xf>
    <xf numFmtId="0" fontId="0" fillId="0" borderId="0" xfId="0" applyAlignment="1">
      <alignment horizontal="center" vertical="top"/>
    </xf>
    <xf numFmtId="0" fontId="2" fillId="0" borderId="7" xfId="0" applyFont="1" applyBorder="1"/>
    <xf numFmtId="166" fontId="3" fillId="0" borderId="7" xfId="0" applyNumberFormat="1" applyFont="1" applyBorder="1" applyAlignment="1">
      <alignment horizontal="center" vertical="top" wrapText="1"/>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166" fontId="8" fillId="0" borderId="1" xfId="0" applyNumberFormat="1" applyFont="1" applyBorder="1" applyAlignment="1">
      <alignment horizontal="center" vertical="top" wrapText="1"/>
    </xf>
    <xf numFmtId="164" fontId="8" fillId="0" borderId="1" xfId="0" applyNumberFormat="1" applyFont="1" applyBorder="1" applyAlignment="1">
      <alignment horizontal="center" vertical="top" wrapText="1"/>
    </xf>
    <xf numFmtId="164" fontId="8"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top" wrapText="1"/>
    </xf>
    <xf numFmtId="0" fontId="3" fillId="0" borderId="6" xfId="0" applyFont="1" applyBorder="1" applyAlignment="1">
      <alignment horizontal="center" vertical="top" wrapText="1"/>
    </xf>
    <xf numFmtId="0" fontId="3" fillId="0" borderId="5" xfId="0" applyFont="1" applyBorder="1" applyAlignment="1">
      <alignment horizontal="center" vertical="top" wrapText="1"/>
    </xf>
    <xf numFmtId="0" fontId="1"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17" fontId="4" fillId="0" borderId="2" xfId="0" applyNumberFormat="1" applyFont="1" applyBorder="1" applyAlignment="1">
      <alignment horizontal="left" vertical="top" wrapText="1"/>
    </xf>
    <xf numFmtId="17" fontId="4" fillId="0" borderId="6" xfId="0" applyNumberFormat="1" applyFont="1" applyBorder="1" applyAlignment="1">
      <alignment horizontal="left" vertical="top" wrapText="1"/>
    </xf>
    <xf numFmtId="17" fontId="4" fillId="0" borderId="5" xfId="0" applyNumberFormat="1" applyFont="1" applyBorder="1" applyAlignment="1">
      <alignment horizontal="left" vertical="top"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1"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4" borderId="1" xfId="0" applyFont="1" applyFill="1" applyBorder="1" applyAlignment="1">
      <alignment horizontal="center" vertical="top" wrapText="1"/>
    </xf>
    <xf numFmtId="0" fontId="5" fillId="0" borderId="1" xfId="0"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6" xfId="0" applyNumberFormat="1" applyFont="1" applyBorder="1" applyAlignment="1">
      <alignment horizontal="center" vertical="top" wrapText="1"/>
    </xf>
    <xf numFmtId="49" fontId="4" fillId="0" borderId="5" xfId="0" applyNumberFormat="1" applyFont="1" applyBorder="1" applyAlignment="1">
      <alignment horizontal="center" vertical="top" wrapText="1"/>
    </xf>
    <xf numFmtId="0" fontId="3" fillId="0" borderId="2"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Border="1" applyAlignment="1">
      <alignment horizontal="left"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7" xfId="0" applyFont="1" applyBorder="1" applyAlignment="1">
      <alignment horizontal="center" vertical="top" wrapText="1"/>
    </xf>
    <xf numFmtId="0" fontId="4" fillId="0" borderId="1" xfId="0" applyFont="1" applyBorder="1" applyAlignment="1">
      <alignment horizontal="center" vertical="top" wrapText="1"/>
    </xf>
    <xf numFmtId="17" fontId="4" fillId="0" borderId="1" xfId="0" applyNumberFormat="1" applyFont="1" applyFill="1" applyBorder="1" applyAlignment="1">
      <alignment horizontal="left" vertical="top" wrapText="1"/>
    </xf>
    <xf numFmtId="0" fontId="5" fillId="0" borderId="1" xfId="0" applyFont="1" applyBorder="1" applyAlignment="1">
      <alignment horizontal="left" vertical="top" wrapText="1"/>
    </xf>
    <xf numFmtId="0" fontId="3" fillId="4" borderId="1" xfId="0" applyFont="1" applyFill="1" applyBorder="1" applyAlignment="1">
      <alignment horizontal="center" vertical="center" wrapText="1"/>
    </xf>
    <xf numFmtId="0" fontId="5" fillId="0" borderId="7" xfId="0" applyFont="1" applyBorder="1" applyAlignment="1">
      <alignment horizontal="left" vertical="top" wrapText="1"/>
    </xf>
    <xf numFmtId="0" fontId="5" fillId="0" borderId="1" xfId="0" applyFont="1" applyBorder="1" applyAlignment="1">
      <alignment horizontal="center" vertical="center" wrapText="1"/>
    </xf>
    <xf numFmtId="0" fontId="3" fillId="4" borderId="3"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4" borderId="7" xfId="0" applyFont="1" applyFill="1" applyBorder="1" applyAlignment="1">
      <alignment horizontal="center" vertical="top" wrapText="1"/>
    </xf>
    <xf numFmtId="0" fontId="3" fillId="0" borderId="2"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0" borderId="1" xfId="0" applyFont="1" applyBorder="1" applyAlignment="1">
      <alignment horizontal="center" vertical="center" wrapText="1"/>
    </xf>
    <xf numFmtId="0" fontId="5" fillId="4" borderId="1" xfId="0" applyFont="1" applyFill="1" applyBorder="1" applyAlignment="1">
      <alignment horizontal="center" vertical="top" wrapText="1"/>
    </xf>
    <xf numFmtId="0" fontId="3" fillId="0" borderId="1" xfId="0" applyFont="1" applyFill="1" applyBorder="1" applyAlignment="1">
      <alignment horizontal="left" vertical="top" wrapText="1"/>
    </xf>
    <xf numFmtId="0" fontId="4" fillId="0" borderId="2" xfId="0" applyFont="1" applyBorder="1" applyAlignment="1">
      <alignment horizontal="center" vertical="top" wrapText="1"/>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0" fontId="3" fillId="5" borderId="6" xfId="0" applyFont="1" applyFill="1" applyBorder="1" applyAlignment="1">
      <alignment horizontal="left" vertical="top" wrapText="1"/>
    </xf>
    <xf numFmtId="0" fontId="3" fillId="5" borderId="5" xfId="0" applyFont="1" applyFill="1" applyBorder="1" applyAlignment="1">
      <alignment horizontal="left" vertical="top" wrapText="1"/>
    </xf>
  </cellXfs>
  <cellStyles count="1">
    <cellStyle name="Звичайний" xfId="0" builtinId="0"/>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67"/>
  <sheetViews>
    <sheetView tabSelected="1" view="pageBreakPreview" topLeftCell="A442" zoomScale="84" zoomScaleNormal="100" zoomScaleSheetLayoutView="84" workbookViewId="0">
      <selection activeCell="F91" sqref="F91:F108"/>
    </sheetView>
  </sheetViews>
  <sheetFormatPr defaultColWidth="8.85546875" defaultRowHeight="15" x14ac:dyDescent="0.25"/>
  <cols>
    <col min="2" max="2" width="26.28515625" customWidth="1"/>
    <col min="3" max="3" width="25.140625" customWidth="1"/>
    <col min="4" max="4" width="45.140625" customWidth="1"/>
    <col min="5" max="5" width="8.140625" style="63" customWidth="1"/>
    <col min="6" max="6" width="34.85546875" customWidth="1"/>
    <col min="7" max="7" width="11.28515625" customWidth="1"/>
    <col min="8" max="8" width="13.28515625" customWidth="1"/>
    <col min="9" max="9" width="38.85546875" customWidth="1"/>
    <col min="10" max="10" width="16.85546875" customWidth="1"/>
    <col min="11" max="11" width="15.28515625" customWidth="1"/>
    <col min="12" max="12" width="14.28515625" customWidth="1"/>
    <col min="13" max="13" width="14.5703125" customWidth="1"/>
    <col min="14" max="14" width="14" customWidth="1"/>
    <col min="15" max="15" width="10.85546875" customWidth="1"/>
  </cols>
  <sheetData>
    <row r="1" spans="2:16" s="1" customFormat="1" ht="12.75" x14ac:dyDescent="0.2">
      <c r="B1" s="75" t="s">
        <v>0</v>
      </c>
      <c r="C1" s="75"/>
      <c r="D1" s="75"/>
      <c r="E1" s="75"/>
      <c r="F1" s="75"/>
      <c r="G1" s="75"/>
      <c r="H1" s="75"/>
      <c r="I1" s="75"/>
      <c r="J1" s="75"/>
      <c r="K1" s="75"/>
      <c r="L1" s="75"/>
      <c r="M1" s="75"/>
      <c r="N1" s="75"/>
      <c r="O1" s="4"/>
    </row>
    <row r="2" spans="2:16" s="1" customFormat="1" ht="12.75" x14ac:dyDescent="0.2">
      <c r="B2" s="5"/>
      <c r="C2" s="5"/>
      <c r="D2" s="5"/>
      <c r="E2" s="60"/>
      <c r="F2" s="29"/>
      <c r="G2" s="29"/>
      <c r="H2" s="2"/>
      <c r="I2" s="2"/>
      <c r="J2" s="2"/>
      <c r="K2" s="2"/>
      <c r="L2" s="2" t="s">
        <v>101</v>
      </c>
      <c r="M2" s="2"/>
      <c r="N2" s="4"/>
      <c r="O2" s="4"/>
    </row>
    <row r="3" spans="2:16" s="1" customFormat="1" ht="12.75" x14ac:dyDescent="0.2">
      <c r="B3" s="5"/>
      <c r="C3" s="5"/>
      <c r="D3" s="5"/>
      <c r="E3" s="60"/>
      <c r="F3" s="29"/>
      <c r="G3" s="29"/>
      <c r="H3" s="2"/>
      <c r="I3" s="2"/>
      <c r="J3" s="2"/>
      <c r="K3" s="2"/>
      <c r="L3" s="2" t="s">
        <v>102</v>
      </c>
      <c r="M3" s="2"/>
      <c r="N3" s="4"/>
      <c r="O3" s="4"/>
    </row>
    <row r="4" spans="2:16" s="1" customFormat="1" ht="12.75" x14ac:dyDescent="0.2">
      <c r="B4" s="29"/>
      <c r="C4" s="29"/>
      <c r="D4" s="29"/>
      <c r="E4" s="61"/>
      <c r="F4" s="29"/>
      <c r="G4" s="29"/>
      <c r="H4" s="28"/>
      <c r="I4" s="28"/>
      <c r="J4" s="28"/>
      <c r="K4" s="28"/>
      <c r="L4" s="3" t="s">
        <v>145</v>
      </c>
      <c r="N4" s="4"/>
      <c r="O4" s="4"/>
    </row>
    <row r="5" spans="2:16" s="1" customFormat="1" ht="12.75" hidden="1" x14ac:dyDescent="0.2">
      <c r="B5" s="29"/>
      <c r="C5" s="29"/>
      <c r="D5" s="29"/>
      <c r="E5" s="61"/>
      <c r="F5" s="29"/>
      <c r="G5" s="29"/>
      <c r="H5" s="28"/>
      <c r="I5" s="28"/>
      <c r="J5" s="28"/>
      <c r="K5" s="28"/>
      <c r="L5" s="28"/>
      <c r="M5" s="3"/>
      <c r="N5" s="28"/>
      <c r="O5" s="4"/>
    </row>
    <row r="6" spans="2:16" s="1" customFormat="1" ht="12.75" hidden="1" x14ac:dyDescent="0.2">
      <c r="B6" s="76" t="s">
        <v>1</v>
      </c>
      <c r="C6" s="76"/>
      <c r="D6" s="76"/>
      <c r="E6" s="76"/>
      <c r="F6" s="76"/>
      <c r="G6" s="76"/>
      <c r="H6" s="76"/>
      <c r="I6" s="76"/>
      <c r="J6" s="76"/>
      <c r="K6" s="76"/>
      <c r="L6" s="76"/>
      <c r="M6" s="76"/>
      <c r="N6" s="76"/>
      <c r="O6" s="4"/>
    </row>
    <row r="7" spans="2:16" s="1" customFormat="1" ht="42.75" customHeight="1" x14ac:dyDescent="0.2">
      <c r="B7" s="77" t="s">
        <v>139</v>
      </c>
      <c r="C7" s="78"/>
      <c r="D7" s="78"/>
      <c r="E7" s="78"/>
      <c r="F7" s="78"/>
      <c r="G7" s="78"/>
      <c r="H7" s="78"/>
      <c r="I7" s="78"/>
      <c r="J7" s="78"/>
      <c r="K7" s="78"/>
      <c r="L7" s="78"/>
      <c r="M7" s="78"/>
      <c r="N7" s="78"/>
      <c r="O7" s="4"/>
    </row>
    <row r="8" spans="2:16" s="1" customFormat="1" ht="20.25" customHeight="1" x14ac:dyDescent="0.2">
      <c r="B8" s="75" t="s">
        <v>2</v>
      </c>
      <c r="C8" s="75"/>
      <c r="D8" s="75"/>
      <c r="E8" s="75"/>
      <c r="F8" s="75"/>
      <c r="G8" s="75"/>
      <c r="H8" s="75"/>
      <c r="I8" s="75"/>
      <c r="J8" s="75"/>
      <c r="K8" s="75"/>
      <c r="L8" s="75"/>
      <c r="M8" s="75"/>
      <c r="N8" s="75"/>
      <c r="O8" s="4"/>
    </row>
    <row r="9" spans="2:16" s="1" customFormat="1" ht="21" customHeight="1" x14ac:dyDescent="0.2">
      <c r="B9" s="79" t="s">
        <v>100</v>
      </c>
      <c r="C9" s="79" t="s">
        <v>3</v>
      </c>
      <c r="D9" s="79" t="s">
        <v>4</v>
      </c>
      <c r="E9" s="80" t="s">
        <v>5</v>
      </c>
      <c r="F9" s="79" t="s">
        <v>6</v>
      </c>
      <c r="G9" s="79" t="s">
        <v>7</v>
      </c>
      <c r="H9" s="79" t="s">
        <v>8</v>
      </c>
      <c r="I9" s="79" t="s">
        <v>9</v>
      </c>
      <c r="J9" s="79"/>
      <c r="K9" s="79"/>
      <c r="L9" s="79"/>
      <c r="M9" s="79"/>
      <c r="N9" s="79"/>
      <c r="O9" s="4"/>
    </row>
    <row r="10" spans="2:16" s="1" customFormat="1" ht="41.25" customHeight="1" x14ac:dyDescent="0.2">
      <c r="B10" s="79"/>
      <c r="C10" s="79"/>
      <c r="D10" s="79"/>
      <c r="E10" s="80"/>
      <c r="F10" s="79"/>
      <c r="G10" s="79"/>
      <c r="H10" s="79"/>
      <c r="I10" s="27" t="s">
        <v>10</v>
      </c>
      <c r="J10" s="27" t="s">
        <v>115</v>
      </c>
      <c r="K10" s="27" t="s">
        <v>118</v>
      </c>
      <c r="L10" s="27" t="s">
        <v>106</v>
      </c>
      <c r="M10" s="27" t="s">
        <v>90</v>
      </c>
      <c r="N10" s="27" t="s">
        <v>91</v>
      </c>
      <c r="O10" s="4"/>
    </row>
    <row r="11" spans="2:16" s="1" customFormat="1" ht="15.75" x14ac:dyDescent="0.2">
      <c r="B11" s="24">
        <v>1</v>
      </c>
      <c r="C11" s="24">
        <v>2</v>
      </c>
      <c r="D11" s="24">
        <v>2</v>
      </c>
      <c r="E11" s="46">
        <v>3</v>
      </c>
      <c r="F11" s="24">
        <v>4</v>
      </c>
      <c r="G11" s="24">
        <v>5</v>
      </c>
      <c r="H11" s="24">
        <v>6</v>
      </c>
      <c r="I11" s="24">
        <v>7</v>
      </c>
      <c r="J11" s="24">
        <v>8</v>
      </c>
      <c r="K11" s="24">
        <v>9</v>
      </c>
      <c r="L11" s="24">
        <v>10</v>
      </c>
      <c r="M11" s="24">
        <v>11</v>
      </c>
      <c r="N11" s="24">
        <v>12</v>
      </c>
      <c r="O11" s="4"/>
    </row>
    <row r="12" spans="2:16" s="1" customFormat="1" ht="26.45" customHeight="1" x14ac:dyDescent="0.2">
      <c r="B12" s="79" t="s">
        <v>92</v>
      </c>
      <c r="C12" s="79"/>
      <c r="D12" s="79"/>
      <c r="E12" s="79"/>
      <c r="F12" s="79"/>
      <c r="G12" s="79"/>
      <c r="H12" s="79"/>
      <c r="I12" s="79"/>
      <c r="J12" s="79"/>
      <c r="K12" s="79"/>
      <c r="L12" s="79"/>
      <c r="M12" s="79"/>
      <c r="N12" s="79"/>
      <c r="O12" s="4"/>
    </row>
    <row r="13" spans="2:16" s="1" customFormat="1" ht="26.25" customHeight="1" x14ac:dyDescent="0.2">
      <c r="B13" s="96" t="s">
        <v>111</v>
      </c>
      <c r="C13" s="72" t="s">
        <v>140</v>
      </c>
      <c r="D13" s="91" t="s">
        <v>268</v>
      </c>
      <c r="E13" s="74" t="s">
        <v>116</v>
      </c>
      <c r="F13" s="73" t="s">
        <v>262</v>
      </c>
      <c r="G13" s="73" t="s">
        <v>12</v>
      </c>
      <c r="H13" s="20" t="s">
        <v>13</v>
      </c>
      <c r="I13" s="84" t="s">
        <v>42</v>
      </c>
      <c r="J13" s="85"/>
      <c r="K13" s="85"/>
      <c r="L13" s="85"/>
      <c r="M13" s="85"/>
      <c r="N13" s="86"/>
      <c r="O13" s="4"/>
      <c r="P13" s="41" t="s">
        <v>156</v>
      </c>
    </row>
    <row r="14" spans="2:16" s="1" customFormat="1" ht="28.5" customHeight="1" x14ac:dyDescent="0.2">
      <c r="B14" s="97"/>
      <c r="C14" s="73"/>
      <c r="D14" s="92"/>
      <c r="E14" s="87"/>
      <c r="F14" s="73"/>
      <c r="G14" s="73"/>
      <c r="H14" s="6">
        <f>K14+L14+M14+N14</f>
        <v>1424529.9</v>
      </c>
      <c r="I14" s="25" t="s">
        <v>14</v>
      </c>
      <c r="J14" s="25"/>
      <c r="K14" s="35">
        <v>184805.1</v>
      </c>
      <c r="L14" s="35">
        <v>387761.6</v>
      </c>
      <c r="M14" s="35">
        <v>425981.6</v>
      </c>
      <c r="N14" s="35">
        <v>425981.6</v>
      </c>
      <c r="O14" s="4"/>
    </row>
    <row r="15" spans="2:16" s="1" customFormat="1" ht="25.5" customHeight="1" x14ac:dyDescent="0.2">
      <c r="B15" s="97"/>
      <c r="C15" s="73"/>
      <c r="D15" s="92"/>
      <c r="E15" s="87"/>
      <c r="F15" s="73"/>
      <c r="G15" s="73"/>
      <c r="H15" s="21" t="s">
        <v>117</v>
      </c>
      <c r="I15" s="88" t="s">
        <v>15</v>
      </c>
      <c r="J15" s="89"/>
      <c r="K15" s="89"/>
      <c r="L15" s="89"/>
      <c r="M15" s="89"/>
      <c r="N15" s="90"/>
      <c r="O15" s="4"/>
    </row>
    <row r="16" spans="2:16" s="1" customFormat="1" ht="31.5" customHeight="1" x14ac:dyDescent="0.2">
      <c r="B16" s="97"/>
      <c r="C16" s="73"/>
      <c r="D16" s="92"/>
      <c r="E16" s="87"/>
      <c r="F16" s="73"/>
      <c r="G16" s="73"/>
      <c r="H16" s="6">
        <f>K14</f>
        <v>184805.1</v>
      </c>
      <c r="I16" s="25" t="s">
        <v>44</v>
      </c>
      <c r="J16" s="25"/>
      <c r="K16" s="25">
        <v>7657</v>
      </c>
      <c r="L16" s="25">
        <v>12940</v>
      </c>
      <c r="M16" s="25">
        <v>14200</v>
      </c>
      <c r="N16" s="25">
        <v>14200</v>
      </c>
      <c r="O16" s="4"/>
    </row>
    <row r="17" spans="2:16" s="1" customFormat="1" ht="17.25" customHeight="1" x14ac:dyDescent="0.2">
      <c r="B17" s="97"/>
      <c r="C17" s="73"/>
      <c r="D17" s="92"/>
      <c r="E17" s="87"/>
      <c r="F17" s="73"/>
      <c r="G17" s="73"/>
      <c r="H17" s="21" t="s">
        <v>23</v>
      </c>
      <c r="I17" s="25" t="s">
        <v>17</v>
      </c>
      <c r="J17" s="25"/>
      <c r="K17" s="25"/>
      <c r="L17" s="25"/>
      <c r="M17" s="25"/>
      <c r="N17" s="25"/>
      <c r="O17" s="4"/>
    </row>
    <row r="18" spans="2:16" s="1" customFormat="1" ht="17.25" customHeight="1" x14ac:dyDescent="0.2">
      <c r="B18" s="97"/>
      <c r="C18" s="73"/>
      <c r="D18" s="92"/>
      <c r="E18" s="87"/>
      <c r="F18" s="73"/>
      <c r="G18" s="73"/>
      <c r="H18" s="6">
        <f>L14</f>
        <v>387761.6</v>
      </c>
      <c r="I18" s="25" t="s">
        <v>37</v>
      </c>
      <c r="J18" s="25"/>
      <c r="K18" s="40">
        <f>K16-K19</f>
        <v>6125.6</v>
      </c>
      <c r="L18" s="40">
        <f>L16-L19</f>
        <v>10352</v>
      </c>
      <c r="M18" s="40">
        <f>M16-M19</f>
        <v>11360</v>
      </c>
      <c r="N18" s="40">
        <f>N16-N19</f>
        <v>11360</v>
      </c>
      <c r="O18" s="4"/>
    </row>
    <row r="19" spans="2:16" s="1" customFormat="1" ht="17.25" customHeight="1" x14ac:dyDescent="0.2">
      <c r="B19" s="97"/>
      <c r="C19" s="73"/>
      <c r="D19" s="92"/>
      <c r="E19" s="87"/>
      <c r="F19" s="73"/>
      <c r="G19" s="73"/>
      <c r="H19" s="6"/>
      <c r="I19" s="25" t="s">
        <v>38</v>
      </c>
      <c r="J19" s="25"/>
      <c r="K19" s="40">
        <f>K16*0.2</f>
        <v>1531.4</v>
      </c>
      <c r="L19" s="40">
        <f>L16*0.2</f>
        <v>2588</v>
      </c>
      <c r="M19" s="40">
        <f>M16*0.2</f>
        <v>2840</v>
      </c>
      <c r="N19" s="40">
        <f>N16*0.2</f>
        <v>2840</v>
      </c>
      <c r="O19" s="4"/>
    </row>
    <row r="20" spans="2:16" s="1" customFormat="1" ht="26.45" customHeight="1" x14ac:dyDescent="0.2">
      <c r="B20" s="97"/>
      <c r="C20" s="73"/>
      <c r="D20" s="92"/>
      <c r="E20" s="87"/>
      <c r="F20" s="73"/>
      <c r="G20" s="73"/>
      <c r="H20" s="21" t="s">
        <v>103</v>
      </c>
      <c r="I20" s="87" t="s">
        <v>21</v>
      </c>
      <c r="J20" s="87"/>
      <c r="K20" s="87"/>
      <c r="L20" s="87"/>
      <c r="M20" s="87"/>
      <c r="N20" s="87"/>
      <c r="O20" s="4"/>
    </row>
    <row r="21" spans="2:16" s="1" customFormat="1" ht="24.75" customHeight="1" x14ac:dyDescent="0.2">
      <c r="B21" s="97"/>
      <c r="C21" s="73"/>
      <c r="D21" s="92"/>
      <c r="E21" s="87"/>
      <c r="F21" s="73"/>
      <c r="G21" s="73"/>
      <c r="H21" s="35">
        <f>M14</f>
        <v>425981.6</v>
      </c>
      <c r="I21" s="25" t="s">
        <v>39</v>
      </c>
      <c r="J21" s="25"/>
      <c r="K21" s="7">
        <f>K14*1000/K16</f>
        <v>24135.444691132296</v>
      </c>
      <c r="L21" s="7">
        <f>L14*1000/L16</f>
        <v>29966.120556414218</v>
      </c>
      <c r="M21" s="7">
        <f>M14*1000/M16</f>
        <v>29998.704225352114</v>
      </c>
      <c r="N21" s="7">
        <f>N14*1000/N16</f>
        <v>29998.704225352114</v>
      </c>
      <c r="O21" s="4"/>
    </row>
    <row r="22" spans="2:16" s="1" customFormat="1" ht="26.45" customHeight="1" x14ac:dyDescent="0.2">
      <c r="B22" s="97"/>
      <c r="C22" s="73"/>
      <c r="D22" s="92"/>
      <c r="E22" s="87"/>
      <c r="F22" s="73"/>
      <c r="G22" s="73"/>
      <c r="H22" s="21" t="s">
        <v>104</v>
      </c>
      <c r="I22" s="87" t="s">
        <v>24</v>
      </c>
      <c r="J22" s="87"/>
      <c r="K22" s="87"/>
      <c r="L22" s="87"/>
      <c r="M22" s="87"/>
      <c r="N22" s="87"/>
      <c r="O22" s="4"/>
    </row>
    <row r="23" spans="2:16" s="1" customFormat="1" ht="45" customHeight="1" x14ac:dyDescent="0.2">
      <c r="B23" s="97"/>
      <c r="C23" s="73"/>
      <c r="D23" s="93"/>
      <c r="E23" s="87"/>
      <c r="F23" s="74"/>
      <c r="G23" s="74"/>
      <c r="H23" s="6">
        <f>N14</f>
        <v>425981.6</v>
      </c>
      <c r="I23" s="21" t="s">
        <v>201</v>
      </c>
      <c r="J23" s="21"/>
      <c r="K23" s="8">
        <v>100</v>
      </c>
      <c r="L23" s="8">
        <f>L16/K16*100</f>
        <v>168.99569021810109</v>
      </c>
      <c r="M23" s="8">
        <f>M16/K16*100</f>
        <v>185.45122110487137</v>
      </c>
      <c r="N23" s="8">
        <f>N16/K16*100</f>
        <v>185.45122110487137</v>
      </c>
      <c r="O23" s="4"/>
    </row>
    <row r="24" spans="2:16" s="1" customFormat="1" ht="26.45" customHeight="1" x14ac:dyDescent="0.2">
      <c r="B24" s="97"/>
      <c r="C24" s="73"/>
      <c r="D24" s="91" t="s">
        <v>269</v>
      </c>
      <c r="E24" s="72" t="s">
        <v>116</v>
      </c>
      <c r="F24" s="72" t="s">
        <v>138</v>
      </c>
      <c r="G24" s="72" t="s">
        <v>12</v>
      </c>
      <c r="H24" s="22" t="s">
        <v>13</v>
      </c>
      <c r="I24" s="94" t="s">
        <v>42</v>
      </c>
      <c r="J24" s="94"/>
      <c r="K24" s="94"/>
      <c r="L24" s="94"/>
      <c r="M24" s="94"/>
      <c r="N24" s="94"/>
      <c r="O24" s="4"/>
      <c r="P24" s="1" t="s">
        <v>156</v>
      </c>
    </row>
    <row r="25" spans="2:16" s="1" customFormat="1" ht="24" customHeight="1" x14ac:dyDescent="0.2">
      <c r="B25" s="97"/>
      <c r="C25" s="73"/>
      <c r="D25" s="92"/>
      <c r="E25" s="73"/>
      <c r="F25" s="73"/>
      <c r="G25" s="73"/>
      <c r="H25" s="6">
        <f>K25+L25+M25+N25</f>
        <v>4306171.1000000006</v>
      </c>
      <c r="I25" s="25" t="s">
        <v>14</v>
      </c>
      <c r="J25" s="25"/>
      <c r="K25" s="6">
        <v>618958.4</v>
      </c>
      <c r="L25" s="6">
        <v>1170057.3</v>
      </c>
      <c r="M25" s="6">
        <v>1258577.7</v>
      </c>
      <c r="N25" s="6">
        <v>1258577.7</v>
      </c>
      <c r="O25" s="4"/>
    </row>
    <row r="26" spans="2:16" s="1" customFormat="1" ht="18.75" customHeight="1" x14ac:dyDescent="0.2">
      <c r="B26" s="97"/>
      <c r="C26" s="73"/>
      <c r="D26" s="92"/>
      <c r="E26" s="73"/>
      <c r="F26" s="73"/>
      <c r="G26" s="73"/>
      <c r="H26" s="21" t="s">
        <v>117</v>
      </c>
      <c r="I26" s="95" t="s">
        <v>15</v>
      </c>
      <c r="J26" s="95"/>
      <c r="K26" s="95"/>
      <c r="L26" s="95"/>
      <c r="M26" s="95"/>
      <c r="N26" s="95"/>
      <c r="O26" s="4"/>
    </row>
    <row r="27" spans="2:16" s="1" customFormat="1" ht="24.75" customHeight="1" x14ac:dyDescent="0.2">
      <c r="B27" s="97"/>
      <c r="C27" s="73"/>
      <c r="D27" s="92"/>
      <c r="E27" s="73"/>
      <c r="F27" s="73"/>
      <c r="G27" s="73"/>
      <c r="H27" s="6">
        <f>K25</f>
        <v>618958.4</v>
      </c>
      <c r="I27" s="25" t="s">
        <v>44</v>
      </c>
      <c r="J27" s="25"/>
      <c r="K27" s="25">
        <v>4050</v>
      </c>
      <c r="L27" s="25">
        <v>5926</v>
      </c>
      <c r="M27" s="25">
        <v>6376</v>
      </c>
      <c r="N27" s="25">
        <v>6376</v>
      </c>
      <c r="O27" s="4"/>
    </row>
    <row r="28" spans="2:16" s="1" customFormat="1" ht="20.25" customHeight="1" x14ac:dyDescent="0.2">
      <c r="B28" s="97"/>
      <c r="C28" s="73"/>
      <c r="D28" s="92"/>
      <c r="E28" s="73"/>
      <c r="F28" s="73"/>
      <c r="G28" s="73"/>
      <c r="H28" s="21" t="s">
        <v>23</v>
      </c>
      <c r="I28" s="25" t="s">
        <v>17</v>
      </c>
      <c r="J28" s="25"/>
      <c r="L28" s="25"/>
      <c r="M28" s="25"/>
      <c r="N28" s="25"/>
      <c r="O28" s="4"/>
    </row>
    <row r="29" spans="2:16" s="1" customFormat="1" ht="20.25" customHeight="1" x14ac:dyDescent="0.2">
      <c r="B29" s="97"/>
      <c r="C29" s="73"/>
      <c r="D29" s="92"/>
      <c r="E29" s="73"/>
      <c r="F29" s="73"/>
      <c r="G29" s="73"/>
      <c r="H29" s="6">
        <f>L25</f>
        <v>1170057.3</v>
      </c>
      <c r="I29" s="25" t="s">
        <v>37</v>
      </c>
      <c r="J29" s="26"/>
      <c r="K29" s="40">
        <f>K27-K30</f>
        <v>3240</v>
      </c>
      <c r="L29" s="40">
        <f>L27-L30</f>
        <v>4740.8</v>
      </c>
      <c r="M29" s="40">
        <f>M27-M30</f>
        <v>5100.8</v>
      </c>
      <c r="N29" s="40">
        <f>N27-N30</f>
        <v>5100.8</v>
      </c>
      <c r="O29" s="4"/>
    </row>
    <row r="30" spans="2:16" s="1" customFormat="1" ht="20.25" customHeight="1" x14ac:dyDescent="0.2">
      <c r="B30" s="97"/>
      <c r="C30" s="73"/>
      <c r="D30" s="92"/>
      <c r="E30" s="73"/>
      <c r="F30" s="73"/>
      <c r="G30" s="73"/>
      <c r="H30" s="6"/>
      <c r="I30" s="25" t="s">
        <v>38</v>
      </c>
      <c r="J30" s="26"/>
      <c r="K30" s="40">
        <f>K27*0.2</f>
        <v>810</v>
      </c>
      <c r="L30" s="40">
        <f>L27*0.2</f>
        <v>1185.2</v>
      </c>
      <c r="M30" s="40">
        <f>M27*0.2</f>
        <v>1275.2</v>
      </c>
      <c r="N30" s="40">
        <f>N27*0.2</f>
        <v>1275.2</v>
      </c>
      <c r="O30" s="4"/>
    </row>
    <row r="31" spans="2:16" s="1" customFormat="1" ht="26.45" customHeight="1" x14ac:dyDescent="0.2">
      <c r="B31" s="97"/>
      <c r="C31" s="73"/>
      <c r="D31" s="92"/>
      <c r="E31" s="73"/>
      <c r="F31" s="73"/>
      <c r="G31" s="73"/>
      <c r="H31" s="21" t="s">
        <v>103</v>
      </c>
      <c r="I31" s="87" t="s">
        <v>21</v>
      </c>
      <c r="J31" s="87"/>
      <c r="K31" s="87"/>
      <c r="L31" s="87"/>
      <c r="M31" s="87"/>
      <c r="N31" s="87"/>
      <c r="O31" s="4"/>
    </row>
    <row r="32" spans="2:16" s="1" customFormat="1" ht="27.75" customHeight="1" x14ac:dyDescent="0.2">
      <c r="B32" s="97"/>
      <c r="C32" s="73"/>
      <c r="D32" s="92"/>
      <c r="E32" s="73"/>
      <c r="F32" s="73"/>
      <c r="G32" s="73"/>
      <c r="H32" s="6">
        <f>M25</f>
        <v>1258577.7</v>
      </c>
      <c r="I32" s="25" t="s">
        <v>39</v>
      </c>
      <c r="J32" s="25"/>
      <c r="K32" s="7">
        <f>K25*1000/K27/12</f>
        <v>12735.769547325102</v>
      </c>
      <c r="L32" s="7">
        <f t="shared" ref="L32:N32" si="0">L25*1000/L27/12</f>
        <v>16453.725109686129</v>
      </c>
      <c r="M32" s="7">
        <f t="shared" si="0"/>
        <v>16449.415777917191</v>
      </c>
      <c r="N32" s="7">
        <f t="shared" si="0"/>
        <v>16449.415777917191</v>
      </c>
      <c r="O32" s="4"/>
    </row>
    <row r="33" spans="2:16" s="1" customFormat="1" ht="27" customHeight="1" x14ac:dyDescent="0.2">
      <c r="B33" s="97"/>
      <c r="C33" s="73"/>
      <c r="D33" s="92"/>
      <c r="E33" s="73"/>
      <c r="F33" s="73"/>
      <c r="G33" s="73"/>
      <c r="H33" s="21" t="s">
        <v>104</v>
      </c>
      <c r="I33" s="95" t="s">
        <v>24</v>
      </c>
      <c r="J33" s="95"/>
      <c r="K33" s="95"/>
      <c r="L33" s="95"/>
      <c r="M33" s="95"/>
      <c r="N33" s="95"/>
      <c r="O33" s="4"/>
    </row>
    <row r="34" spans="2:16" s="1" customFormat="1" ht="31.5" customHeight="1" x14ac:dyDescent="0.2">
      <c r="B34" s="97"/>
      <c r="C34" s="73"/>
      <c r="D34" s="93"/>
      <c r="E34" s="74"/>
      <c r="F34" s="74"/>
      <c r="G34" s="74"/>
      <c r="H34" s="6">
        <f>N25</f>
        <v>1258577.7</v>
      </c>
      <c r="I34" s="21" t="s">
        <v>201</v>
      </c>
      <c r="J34" s="21"/>
      <c r="K34" s="8">
        <v>100</v>
      </c>
      <c r="L34" s="8">
        <f>L27/K27*100</f>
        <v>146.32098765432099</v>
      </c>
      <c r="M34" s="8">
        <f>M27/K27*100</f>
        <v>157.4320987654321</v>
      </c>
      <c r="N34" s="8">
        <f>N27/K27*100</f>
        <v>157.4320987654321</v>
      </c>
      <c r="O34" s="4"/>
    </row>
    <row r="35" spans="2:16" s="1" customFormat="1" ht="30.75" customHeight="1" x14ac:dyDescent="0.2">
      <c r="B35" s="97"/>
      <c r="C35" s="73"/>
      <c r="D35" s="81" t="s">
        <v>248</v>
      </c>
      <c r="E35" s="72" t="s">
        <v>116</v>
      </c>
      <c r="F35" s="72" t="s">
        <v>263</v>
      </c>
      <c r="G35" s="72" t="s">
        <v>12</v>
      </c>
      <c r="H35" s="22" t="s">
        <v>13</v>
      </c>
      <c r="I35" s="84" t="s">
        <v>42</v>
      </c>
      <c r="J35" s="85"/>
      <c r="K35" s="85"/>
      <c r="L35" s="85"/>
      <c r="M35" s="85"/>
      <c r="N35" s="86"/>
      <c r="O35" s="4"/>
      <c r="P35" s="1" t="s">
        <v>157</v>
      </c>
    </row>
    <row r="36" spans="2:16" s="1" customFormat="1" ht="30.75" customHeight="1" x14ac:dyDescent="0.2">
      <c r="B36" s="97"/>
      <c r="C36" s="73"/>
      <c r="D36" s="82"/>
      <c r="E36" s="73"/>
      <c r="F36" s="73"/>
      <c r="G36" s="73"/>
      <c r="H36" s="6">
        <f>K36+L36+M36+N36</f>
        <v>413201.8</v>
      </c>
      <c r="I36" s="21" t="s">
        <v>14</v>
      </c>
      <c r="J36" s="21"/>
      <c r="K36" s="6">
        <v>79076.800000000003</v>
      </c>
      <c r="L36" s="6">
        <v>90938.3</v>
      </c>
      <c r="M36" s="6">
        <v>110048.9</v>
      </c>
      <c r="N36" s="6">
        <v>133137.79999999999</v>
      </c>
      <c r="O36" s="4"/>
    </row>
    <row r="37" spans="2:16" s="1" customFormat="1" ht="18" customHeight="1" x14ac:dyDescent="0.2">
      <c r="B37" s="97"/>
      <c r="C37" s="73"/>
      <c r="D37" s="82"/>
      <c r="E37" s="73"/>
      <c r="F37" s="73"/>
      <c r="G37" s="73"/>
      <c r="H37" s="21" t="s">
        <v>117</v>
      </c>
      <c r="I37" s="21" t="s">
        <v>15</v>
      </c>
      <c r="J37" s="31"/>
      <c r="K37" s="31"/>
      <c r="L37" s="31"/>
      <c r="M37" s="31"/>
      <c r="N37" s="31"/>
      <c r="O37" s="4"/>
    </row>
    <row r="38" spans="2:16" s="1" customFormat="1" ht="17.25" customHeight="1" x14ac:dyDescent="0.2">
      <c r="B38" s="97"/>
      <c r="C38" s="73"/>
      <c r="D38" s="82"/>
      <c r="E38" s="73"/>
      <c r="F38" s="73"/>
      <c r="G38" s="73"/>
      <c r="H38" s="6">
        <f>K36</f>
        <v>79076.800000000003</v>
      </c>
      <c r="I38" s="21" t="s">
        <v>43</v>
      </c>
      <c r="J38" s="21"/>
      <c r="K38" s="21">
        <v>92.9</v>
      </c>
      <c r="L38" s="21">
        <v>92.9</v>
      </c>
      <c r="M38" s="21">
        <v>102.2</v>
      </c>
      <c r="N38" s="21">
        <v>112.4</v>
      </c>
      <c r="O38" s="4"/>
    </row>
    <row r="39" spans="2:16" s="1" customFormat="1" ht="20.25" customHeight="1" x14ac:dyDescent="0.2">
      <c r="B39" s="97"/>
      <c r="C39" s="73"/>
      <c r="D39" s="82"/>
      <c r="E39" s="73"/>
      <c r="F39" s="73"/>
      <c r="G39" s="73"/>
      <c r="H39" s="21" t="s">
        <v>23</v>
      </c>
      <c r="I39" s="25" t="s">
        <v>17</v>
      </c>
      <c r="J39" s="34"/>
      <c r="K39" s="34"/>
      <c r="L39" s="34"/>
      <c r="M39" s="34"/>
      <c r="N39" s="34"/>
      <c r="O39" s="4"/>
    </row>
    <row r="40" spans="2:16" s="1" customFormat="1" ht="28.5" customHeight="1" x14ac:dyDescent="0.2">
      <c r="B40" s="97"/>
      <c r="C40" s="73"/>
      <c r="D40" s="82"/>
      <c r="E40" s="73"/>
      <c r="F40" s="73"/>
      <c r="G40" s="73"/>
      <c r="H40" s="6">
        <f>L36</f>
        <v>90938.3</v>
      </c>
      <c r="I40" s="25" t="s">
        <v>19</v>
      </c>
      <c r="J40" s="34"/>
      <c r="K40" s="10">
        <f>K38-K41</f>
        <v>74.320000000000007</v>
      </c>
      <c r="L40" s="10">
        <f>L38-L41</f>
        <v>74.320000000000007</v>
      </c>
      <c r="M40" s="10">
        <f>M38-M41</f>
        <v>81.760000000000005</v>
      </c>
      <c r="N40" s="10">
        <f>N38-N41</f>
        <v>89.92</v>
      </c>
      <c r="O40" s="4"/>
    </row>
    <row r="41" spans="2:16" s="1" customFormat="1" ht="28.5" customHeight="1" x14ac:dyDescent="0.2">
      <c r="B41" s="97"/>
      <c r="C41" s="73"/>
      <c r="D41" s="82"/>
      <c r="E41" s="73"/>
      <c r="F41" s="73"/>
      <c r="G41" s="73"/>
      <c r="H41" s="6"/>
      <c r="I41" s="25" t="s">
        <v>20</v>
      </c>
      <c r="J41" s="34"/>
      <c r="K41" s="10">
        <f>K38*0.2</f>
        <v>18.580000000000002</v>
      </c>
      <c r="L41" s="10">
        <f>L38*0.2</f>
        <v>18.580000000000002</v>
      </c>
      <c r="M41" s="10">
        <f>M38*0.2</f>
        <v>20.440000000000001</v>
      </c>
      <c r="N41" s="10">
        <f>N38*0.2</f>
        <v>22.480000000000004</v>
      </c>
      <c r="O41" s="4"/>
    </row>
    <row r="42" spans="2:16" s="1" customFormat="1" ht="26.25" customHeight="1" x14ac:dyDescent="0.2">
      <c r="B42" s="97"/>
      <c r="C42" s="73"/>
      <c r="D42" s="82"/>
      <c r="E42" s="73"/>
      <c r="F42" s="73"/>
      <c r="G42" s="73"/>
      <c r="H42" s="21" t="s">
        <v>90</v>
      </c>
      <c r="I42" s="21" t="s">
        <v>21</v>
      </c>
      <c r="J42" s="21"/>
      <c r="K42" s="21"/>
      <c r="L42" s="21"/>
      <c r="M42" s="21"/>
      <c r="N42" s="21"/>
      <c r="O42" s="4"/>
    </row>
    <row r="43" spans="2:16" s="1" customFormat="1" ht="28.5" customHeight="1" x14ac:dyDescent="0.2">
      <c r="B43" s="97"/>
      <c r="C43" s="73"/>
      <c r="D43" s="82"/>
      <c r="E43" s="73"/>
      <c r="F43" s="73"/>
      <c r="G43" s="73"/>
      <c r="H43" s="6">
        <f>M36</f>
        <v>110048.9</v>
      </c>
      <c r="I43" s="21" t="s">
        <v>39</v>
      </c>
      <c r="J43" s="21"/>
      <c r="K43" s="6">
        <v>851.2</v>
      </c>
      <c r="L43" s="6">
        <v>978.9</v>
      </c>
      <c r="M43" s="6">
        <v>1076.8</v>
      </c>
      <c r="N43" s="6">
        <v>1184.5</v>
      </c>
      <c r="O43" s="4"/>
    </row>
    <row r="44" spans="2:16" s="1" customFormat="1" ht="25.5" customHeight="1" x14ac:dyDescent="0.2">
      <c r="B44" s="97"/>
      <c r="C44" s="73"/>
      <c r="D44" s="82"/>
      <c r="E44" s="73"/>
      <c r="F44" s="73"/>
      <c r="G44" s="73"/>
      <c r="H44" s="21" t="s">
        <v>91</v>
      </c>
      <c r="I44" s="21" t="s">
        <v>24</v>
      </c>
      <c r="J44" s="21"/>
      <c r="K44" s="21"/>
      <c r="L44" s="21"/>
      <c r="M44" s="21"/>
      <c r="N44" s="21"/>
      <c r="O44" s="4"/>
    </row>
    <row r="45" spans="2:16" s="1" customFormat="1" ht="37.5" customHeight="1" x14ac:dyDescent="0.2">
      <c r="B45" s="97"/>
      <c r="C45" s="73"/>
      <c r="D45" s="83"/>
      <c r="E45" s="74"/>
      <c r="F45" s="74"/>
      <c r="G45" s="74"/>
      <c r="H45" s="6">
        <f>N36</f>
        <v>133137.79999999999</v>
      </c>
      <c r="I45" s="21" t="s">
        <v>228</v>
      </c>
      <c r="J45" s="21"/>
      <c r="K45" s="8">
        <v>100</v>
      </c>
      <c r="L45" s="8">
        <f>L38/K38*100</f>
        <v>100</v>
      </c>
      <c r="M45" s="8">
        <f>M38/K38*100</f>
        <v>110.010764262648</v>
      </c>
      <c r="N45" s="8">
        <f>N38/K38*100</f>
        <v>120.99031216361679</v>
      </c>
      <c r="O45" s="4"/>
    </row>
    <row r="46" spans="2:16" s="1" customFormat="1" ht="28.5" customHeight="1" x14ac:dyDescent="0.2">
      <c r="B46" s="97"/>
      <c r="C46" s="73"/>
      <c r="D46" s="111" t="s">
        <v>273</v>
      </c>
      <c r="E46" s="105" t="s">
        <v>107</v>
      </c>
      <c r="F46" s="105" t="s">
        <v>138</v>
      </c>
      <c r="G46" s="105" t="s">
        <v>12</v>
      </c>
      <c r="H46" s="52" t="s">
        <v>93</v>
      </c>
      <c r="I46" s="84" t="s">
        <v>42</v>
      </c>
      <c r="J46" s="85"/>
      <c r="K46" s="85"/>
      <c r="L46" s="85"/>
      <c r="M46" s="85"/>
      <c r="N46" s="86"/>
      <c r="O46" s="4"/>
      <c r="P46" s="1" t="s">
        <v>158</v>
      </c>
    </row>
    <row r="47" spans="2:16" s="1" customFormat="1" ht="36" customHeight="1" x14ac:dyDescent="0.2">
      <c r="B47" s="97"/>
      <c r="C47" s="73"/>
      <c r="D47" s="111"/>
      <c r="E47" s="105"/>
      <c r="F47" s="105"/>
      <c r="G47" s="105"/>
      <c r="H47" s="54">
        <f>L47+M47+N47</f>
        <v>27000</v>
      </c>
      <c r="I47" s="53" t="s">
        <v>94</v>
      </c>
      <c r="J47" s="53"/>
      <c r="K47" s="53"/>
      <c r="L47" s="54">
        <f>L49*L54/1000</f>
        <v>9000</v>
      </c>
      <c r="M47" s="54">
        <f>M49*M54/1000</f>
        <v>9000</v>
      </c>
      <c r="N47" s="54">
        <f>N49*N54/1000</f>
        <v>9000</v>
      </c>
      <c r="O47" s="4"/>
    </row>
    <row r="48" spans="2:16" s="1" customFormat="1" ht="24.75" customHeight="1" x14ac:dyDescent="0.2">
      <c r="B48" s="97"/>
      <c r="C48" s="73"/>
      <c r="D48" s="111"/>
      <c r="E48" s="105"/>
      <c r="F48" s="105"/>
      <c r="G48" s="105"/>
      <c r="H48" s="53" t="s">
        <v>23</v>
      </c>
      <c r="I48" s="105" t="s">
        <v>95</v>
      </c>
      <c r="J48" s="105"/>
      <c r="K48" s="105"/>
      <c r="L48" s="105"/>
      <c r="M48" s="105"/>
      <c r="N48" s="105"/>
      <c r="O48" s="4"/>
    </row>
    <row r="49" spans="2:16" s="1" customFormat="1" ht="24.75" customHeight="1" x14ac:dyDescent="0.2">
      <c r="B49" s="97"/>
      <c r="C49" s="73"/>
      <c r="D49" s="111"/>
      <c r="E49" s="105"/>
      <c r="F49" s="105"/>
      <c r="G49" s="105"/>
      <c r="H49" s="54">
        <f>L47</f>
        <v>9000</v>
      </c>
      <c r="I49" s="53" t="s">
        <v>110</v>
      </c>
      <c r="J49" s="53"/>
      <c r="K49" s="53"/>
      <c r="L49" s="53">
        <v>200</v>
      </c>
      <c r="M49" s="53">
        <v>200</v>
      </c>
      <c r="N49" s="53">
        <v>200</v>
      </c>
      <c r="O49" s="4"/>
    </row>
    <row r="50" spans="2:16" s="1" customFormat="1" ht="24.75" customHeight="1" x14ac:dyDescent="0.2">
      <c r="B50" s="97"/>
      <c r="C50" s="73"/>
      <c r="D50" s="111"/>
      <c r="E50" s="105"/>
      <c r="F50" s="105"/>
      <c r="G50" s="105"/>
      <c r="H50" s="54"/>
      <c r="I50" s="55" t="s">
        <v>17</v>
      </c>
      <c r="J50" s="53"/>
      <c r="K50" s="53"/>
      <c r="L50" s="53"/>
      <c r="M50" s="53"/>
      <c r="N50" s="53"/>
      <c r="O50" s="4"/>
    </row>
    <row r="51" spans="2:16" s="1" customFormat="1" ht="24.75" customHeight="1" x14ac:dyDescent="0.2">
      <c r="B51" s="97"/>
      <c r="C51" s="73"/>
      <c r="D51" s="111"/>
      <c r="E51" s="105"/>
      <c r="F51" s="105"/>
      <c r="G51" s="105"/>
      <c r="H51" s="54"/>
      <c r="I51" s="55" t="s">
        <v>37</v>
      </c>
      <c r="J51" s="53"/>
      <c r="K51" s="53"/>
      <c r="L51" s="53">
        <f>L49-L52</f>
        <v>160</v>
      </c>
      <c r="M51" s="53">
        <f>M49-M52</f>
        <v>160</v>
      </c>
      <c r="N51" s="53">
        <f>N49-N52</f>
        <v>160</v>
      </c>
      <c r="O51" s="4"/>
    </row>
    <row r="52" spans="2:16" s="1" customFormat="1" ht="24.75" customHeight="1" x14ac:dyDescent="0.2">
      <c r="B52" s="97"/>
      <c r="C52" s="73"/>
      <c r="D52" s="111"/>
      <c r="E52" s="105"/>
      <c r="F52" s="105"/>
      <c r="G52" s="105"/>
      <c r="H52" s="54"/>
      <c r="I52" s="55" t="s">
        <v>38</v>
      </c>
      <c r="J52" s="53"/>
      <c r="K52" s="53"/>
      <c r="L52" s="53">
        <f>L49*0.2</f>
        <v>40</v>
      </c>
      <c r="M52" s="53">
        <f>M49*0.2</f>
        <v>40</v>
      </c>
      <c r="N52" s="53">
        <f>N49*0.2</f>
        <v>40</v>
      </c>
      <c r="O52" s="4"/>
    </row>
    <row r="53" spans="2:16" s="1" customFormat="1" ht="24" customHeight="1" x14ac:dyDescent="0.2">
      <c r="B53" s="97"/>
      <c r="C53" s="73"/>
      <c r="D53" s="111"/>
      <c r="E53" s="105"/>
      <c r="F53" s="105"/>
      <c r="G53" s="105"/>
      <c r="H53" s="53" t="s">
        <v>103</v>
      </c>
      <c r="I53" s="105" t="s">
        <v>97</v>
      </c>
      <c r="J53" s="105"/>
      <c r="K53" s="105"/>
      <c r="L53" s="105"/>
      <c r="M53" s="105"/>
      <c r="N53" s="105"/>
      <c r="O53" s="4"/>
    </row>
    <row r="54" spans="2:16" s="1" customFormat="1" ht="28.5" customHeight="1" x14ac:dyDescent="0.2">
      <c r="B54" s="97"/>
      <c r="C54" s="73"/>
      <c r="D54" s="111"/>
      <c r="E54" s="105"/>
      <c r="F54" s="105"/>
      <c r="G54" s="105"/>
      <c r="H54" s="54">
        <f>M47</f>
        <v>9000</v>
      </c>
      <c r="I54" s="53" t="s">
        <v>227</v>
      </c>
      <c r="J54" s="53"/>
      <c r="K54" s="53"/>
      <c r="L54" s="54">
        <v>45000</v>
      </c>
      <c r="M54" s="54">
        <v>45000</v>
      </c>
      <c r="N54" s="54">
        <v>45000</v>
      </c>
      <c r="O54" s="4"/>
    </row>
    <row r="55" spans="2:16" s="1" customFormat="1" ht="27" customHeight="1" x14ac:dyDescent="0.2">
      <c r="B55" s="97"/>
      <c r="C55" s="73"/>
      <c r="D55" s="111"/>
      <c r="E55" s="105"/>
      <c r="F55" s="105"/>
      <c r="G55" s="105"/>
      <c r="H55" s="53" t="s">
        <v>109</v>
      </c>
      <c r="I55" s="105" t="s">
        <v>98</v>
      </c>
      <c r="J55" s="105"/>
      <c r="K55" s="105"/>
      <c r="L55" s="105"/>
      <c r="M55" s="105"/>
      <c r="N55" s="105"/>
      <c r="O55" s="4"/>
    </row>
    <row r="56" spans="2:16" s="1" customFormat="1" ht="48" customHeight="1" x14ac:dyDescent="0.2">
      <c r="B56" s="97"/>
      <c r="C56" s="73"/>
      <c r="D56" s="111"/>
      <c r="E56" s="105"/>
      <c r="F56" s="105"/>
      <c r="G56" s="105"/>
      <c r="H56" s="54">
        <f>N47</f>
        <v>9000</v>
      </c>
      <c r="I56" s="53" t="s">
        <v>228</v>
      </c>
      <c r="J56" s="53"/>
      <c r="K56" s="56"/>
      <c r="L56" s="56">
        <v>100</v>
      </c>
      <c r="M56" s="56">
        <v>100</v>
      </c>
      <c r="N56" s="56">
        <v>100</v>
      </c>
      <c r="O56" s="4"/>
    </row>
    <row r="57" spans="2:16" s="1" customFormat="1" ht="26.45" customHeight="1" x14ac:dyDescent="0.2">
      <c r="B57" s="97"/>
      <c r="C57" s="73"/>
      <c r="D57" s="106" t="s">
        <v>249</v>
      </c>
      <c r="E57" s="87" t="s">
        <v>116</v>
      </c>
      <c r="F57" s="87" t="s">
        <v>138</v>
      </c>
      <c r="G57" s="110" t="s">
        <v>12</v>
      </c>
      <c r="H57" s="22" t="s">
        <v>13</v>
      </c>
      <c r="I57" s="84" t="s">
        <v>42</v>
      </c>
      <c r="J57" s="85"/>
      <c r="K57" s="85"/>
      <c r="L57" s="85"/>
      <c r="M57" s="85"/>
      <c r="N57" s="86"/>
      <c r="O57" s="4"/>
      <c r="P57" s="1" t="s">
        <v>159</v>
      </c>
    </row>
    <row r="58" spans="2:16" s="1" customFormat="1" ht="44.25" customHeight="1" x14ac:dyDescent="0.2">
      <c r="B58" s="97"/>
      <c r="C58" s="73"/>
      <c r="D58" s="106"/>
      <c r="E58" s="87"/>
      <c r="F58" s="87"/>
      <c r="G58" s="110"/>
      <c r="H58" s="6">
        <f>K58+L58+M58+N58</f>
        <v>450000</v>
      </c>
      <c r="I58" s="21" t="s">
        <v>14</v>
      </c>
      <c r="J58" s="21"/>
      <c r="K58" s="6">
        <f>K60*K65/1000</f>
        <v>45000</v>
      </c>
      <c r="L58" s="6">
        <f>L60*L65/1000</f>
        <v>135000</v>
      </c>
      <c r="M58" s="6">
        <f>M60*M65/1000</f>
        <v>135000</v>
      </c>
      <c r="N58" s="6">
        <f>N60*N65/1000</f>
        <v>135000</v>
      </c>
      <c r="O58" s="4"/>
    </row>
    <row r="59" spans="2:16" s="1" customFormat="1" ht="16.5" customHeight="1" x14ac:dyDescent="0.2">
      <c r="B59" s="97"/>
      <c r="C59" s="73"/>
      <c r="D59" s="106"/>
      <c r="E59" s="87"/>
      <c r="F59" s="87"/>
      <c r="G59" s="110"/>
      <c r="H59" s="21" t="s">
        <v>117</v>
      </c>
      <c r="I59" s="107" t="s">
        <v>15</v>
      </c>
      <c r="J59" s="108"/>
      <c r="K59" s="108"/>
      <c r="L59" s="108"/>
      <c r="M59" s="108"/>
      <c r="N59" s="109"/>
      <c r="O59" s="4"/>
    </row>
    <row r="60" spans="2:16" s="1" customFormat="1" ht="33" customHeight="1" x14ac:dyDescent="0.2">
      <c r="B60" s="97"/>
      <c r="C60" s="73"/>
      <c r="D60" s="106"/>
      <c r="E60" s="87"/>
      <c r="F60" s="87"/>
      <c r="G60" s="110"/>
      <c r="H60" s="6">
        <f>K58</f>
        <v>45000</v>
      </c>
      <c r="I60" s="21" t="s">
        <v>113</v>
      </c>
      <c r="J60" s="21"/>
      <c r="K60" s="21">
        <v>1000</v>
      </c>
      <c r="L60" s="21">
        <v>3000</v>
      </c>
      <c r="M60" s="21">
        <v>3000</v>
      </c>
      <c r="N60" s="21">
        <v>3000</v>
      </c>
      <c r="O60" s="4"/>
    </row>
    <row r="61" spans="2:16" s="1" customFormat="1" ht="27.75" customHeight="1" x14ac:dyDescent="0.2">
      <c r="B61" s="97"/>
      <c r="C61" s="73"/>
      <c r="D61" s="106"/>
      <c r="E61" s="87"/>
      <c r="F61" s="87"/>
      <c r="G61" s="110"/>
      <c r="H61" s="21" t="s">
        <v>23</v>
      </c>
      <c r="I61" s="25" t="s">
        <v>17</v>
      </c>
      <c r="J61" s="34"/>
      <c r="K61" s="34"/>
      <c r="L61" s="34"/>
      <c r="M61" s="34"/>
      <c r="N61" s="34"/>
      <c r="O61" s="4"/>
    </row>
    <row r="62" spans="2:16" s="1" customFormat="1" ht="27.75" customHeight="1" x14ac:dyDescent="0.2">
      <c r="B62" s="97"/>
      <c r="C62" s="73"/>
      <c r="D62" s="106"/>
      <c r="E62" s="87"/>
      <c r="F62" s="87"/>
      <c r="G62" s="110"/>
      <c r="H62" s="21"/>
      <c r="I62" s="25" t="s">
        <v>37</v>
      </c>
      <c r="J62" s="34"/>
      <c r="K62" s="21">
        <f>K60-K63</f>
        <v>800</v>
      </c>
      <c r="L62" s="21">
        <f>L60-L63</f>
        <v>2400</v>
      </c>
      <c r="M62" s="21">
        <f>M60-M63</f>
        <v>2400</v>
      </c>
      <c r="N62" s="21">
        <f>N60-N63</f>
        <v>2400</v>
      </c>
      <c r="O62" s="4"/>
    </row>
    <row r="63" spans="2:16" s="1" customFormat="1" ht="27.75" customHeight="1" x14ac:dyDescent="0.2">
      <c r="B63" s="97"/>
      <c r="C63" s="73"/>
      <c r="D63" s="106"/>
      <c r="E63" s="87"/>
      <c r="F63" s="87"/>
      <c r="G63" s="110"/>
      <c r="H63" s="6">
        <f>L58</f>
        <v>135000</v>
      </c>
      <c r="I63" s="25" t="s">
        <v>38</v>
      </c>
      <c r="J63" s="34"/>
      <c r="K63" s="21">
        <f>K60*0.2</f>
        <v>200</v>
      </c>
      <c r="L63" s="21">
        <f>L60*0.2</f>
        <v>600</v>
      </c>
      <c r="M63" s="21">
        <f>M60*0.2</f>
        <v>600</v>
      </c>
      <c r="N63" s="21">
        <f>N60*0.2</f>
        <v>600</v>
      </c>
      <c r="O63" s="4"/>
    </row>
    <row r="64" spans="2:16" s="1" customFormat="1" ht="26.45" customHeight="1" x14ac:dyDescent="0.2">
      <c r="B64" s="97"/>
      <c r="C64" s="73"/>
      <c r="D64" s="106"/>
      <c r="E64" s="87"/>
      <c r="F64" s="87"/>
      <c r="G64" s="110"/>
      <c r="H64" s="21" t="s">
        <v>103</v>
      </c>
      <c r="I64" s="87" t="s">
        <v>21</v>
      </c>
      <c r="J64" s="87"/>
      <c r="K64" s="87"/>
      <c r="L64" s="87"/>
      <c r="M64" s="87"/>
      <c r="N64" s="87"/>
      <c r="O64" s="4"/>
    </row>
    <row r="65" spans="2:16" s="1" customFormat="1" ht="33" customHeight="1" x14ac:dyDescent="0.2">
      <c r="B65" s="97"/>
      <c r="C65" s="73"/>
      <c r="D65" s="106"/>
      <c r="E65" s="87"/>
      <c r="F65" s="87"/>
      <c r="G65" s="110"/>
      <c r="H65" s="6">
        <f>M58</f>
        <v>135000</v>
      </c>
      <c r="I65" s="21" t="s">
        <v>230</v>
      </c>
      <c r="J65" s="21"/>
      <c r="K65" s="6">
        <v>45000</v>
      </c>
      <c r="L65" s="6">
        <v>45000</v>
      </c>
      <c r="M65" s="6">
        <v>45000</v>
      </c>
      <c r="N65" s="6">
        <v>45000</v>
      </c>
      <c r="O65" s="4"/>
    </row>
    <row r="66" spans="2:16" s="1" customFormat="1" ht="26.45" customHeight="1" x14ac:dyDescent="0.2">
      <c r="B66" s="97"/>
      <c r="C66" s="73"/>
      <c r="D66" s="106"/>
      <c r="E66" s="87"/>
      <c r="F66" s="87"/>
      <c r="G66" s="110"/>
      <c r="H66" s="21" t="s">
        <v>104</v>
      </c>
      <c r="I66" s="107" t="s">
        <v>54</v>
      </c>
      <c r="J66" s="108"/>
      <c r="K66" s="108"/>
      <c r="L66" s="108"/>
      <c r="M66" s="108"/>
      <c r="N66" s="109"/>
      <c r="O66" s="4"/>
    </row>
    <row r="67" spans="2:16" s="1" customFormat="1" ht="38.25" customHeight="1" x14ac:dyDescent="0.2">
      <c r="B67" s="97"/>
      <c r="C67" s="73"/>
      <c r="D67" s="106"/>
      <c r="E67" s="87"/>
      <c r="F67" s="87"/>
      <c r="G67" s="110"/>
      <c r="H67" s="6">
        <f>N58</f>
        <v>135000</v>
      </c>
      <c r="I67" s="21" t="s">
        <v>202</v>
      </c>
      <c r="J67" s="21"/>
      <c r="K67" s="8">
        <v>100</v>
      </c>
      <c r="L67" s="8">
        <f>L60/K60*100</f>
        <v>300</v>
      </c>
      <c r="M67" s="8">
        <f>M60/K60*100</f>
        <v>300</v>
      </c>
      <c r="N67" s="8">
        <f>N60/K60*100</f>
        <v>300</v>
      </c>
      <c r="O67" s="4"/>
    </row>
    <row r="68" spans="2:16" s="1" customFormat="1" ht="26.45" customHeight="1" x14ac:dyDescent="0.2">
      <c r="B68" s="97"/>
      <c r="C68" s="73"/>
      <c r="D68" s="112" t="s">
        <v>258</v>
      </c>
      <c r="E68" s="95">
        <v>2024</v>
      </c>
      <c r="F68" s="95" t="s">
        <v>138</v>
      </c>
      <c r="G68" s="95" t="s">
        <v>12</v>
      </c>
      <c r="H68" s="50" t="s">
        <v>13</v>
      </c>
      <c r="I68" s="102" t="s">
        <v>42</v>
      </c>
      <c r="J68" s="103"/>
      <c r="K68" s="103"/>
      <c r="L68" s="103"/>
      <c r="M68" s="103"/>
      <c r="N68" s="104"/>
      <c r="O68" s="4"/>
    </row>
    <row r="69" spans="2:16" s="1" customFormat="1" ht="28.5" customHeight="1" x14ac:dyDescent="0.2">
      <c r="B69" s="97"/>
      <c r="C69" s="73"/>
      <c r="D69" s="112"/>
      <c r="E69" s="95"/>
      <c r="F69" s="95"/>
      <c r="G69" s="95"/>
      <c r="H69" s="7">
        <f>K69+L69+M69+N69</f>
        <v>16800</v>
      </c>
      <c r="I69" s="48" t="s">
        <v>40</v>
      </c>
      <c r="J69" s="48"/>
      <c r="K69" s="7">
        <f>K71*K76/1000</f>
        <v>16800</v>
      </c>
      <c r="L69" s="68"/>
      <c r="M69" s="68"/>
      <c r="N69" s="68"/>
      <c r="O69" s="4"/>
      <c r="P69" s="1" t="s">
        <v>160</v>
      </c>
    </row>
    <row r="70" spans="2:16" s="1" customFormat="1" ht="26.45" customHeight="1" x14ac:dyDescent="0.2">
      <c r="B70" s="97"/>
      <c r="C70" s="73"/>
      <c r="D70" s="112"/>
      <c r="E70" s="95"/>
      <c r="F70" s="95"/>
      <c r="G70" s="95"/>
      <c r="H70" s="48" t="s">
        <v>117</v>
      </c>
      <c r="I70" s="88" t="s">
        <v>15</v>
      </c>
      <c r="J70" s="89"/>
      <c r="K70" s="89"/>
      <c r="L70" s="89"/>
      <c r="M70" s="89"/>
      <c r="N70" s="90"/>
      <c r="O70" s="4"/>
    </row>
    <row r="71" spans="2:16" s="1" customFormat="1" ht="31.5" customHeight="1" x14ac:dyDescent="0.2">
      <c r="B71" s="97"/>
      <c r="C71" s="73"/>
      <c r="D71" s="112"/>
      <c r="E71" s="95"/>
      <c r="F71" s="95"/>
      <c r="G71" s="95"/>
      <c r="H71" s="7">
        <f>K69</f>
        <v>16800</v>
      </c>
      <c r="I71" s="48" t="s">
        <v>41</v>
      </c>
      <c r="J71" s="48"/>
      <c r="K71" s="48">
        <v>1500</v>
      </c>
      <c r="L71" s="48"/>
      <c r="M71" s="48"/>
      <c r="N71" s="48"/>
      <c r="O71" s="4"/>
    </row>
    <row r="72" spans="2:16" s="1" customFormat="1" ht="26.45" customHeight="1" x14ac:dyDescent="0.2">
      <c r="B72" s="97"/>
      <c r="C72" s="73"/>
      <c r="D72" s="112"/>
      <c r="E72" s="95"/>
      <c r="F72" s="95"/>
      <c r="G72" s="95"/>
      <c r="H72" s="48"/>
      <c r="I72" s="48" t="s">
        <v>17</v>
      </c>
      <c r="J72" s="48"/>
      <c r="K72" s="48"/>
      <c r="L72" s="48"/>
      <c r="M72" s="48"/>
      <c r="N72" s="48"/>
      <c r="O72" s="4"/>
    </row>
    <row r="73" spans="2:16" s="1" customFormat="1" ht="26.45" customHeight="1" x14ac:dyDescent="0.2">
      <c r="B73" s="97"/>
      <c r="C73" s="73"/>
      <c r="D73" s="112"/>
      <c r="E73" s="95"/>
      <c r="F73" s="95"/>
      <c r="G73" s="95"/>
      <c r="H73" s="48" t="s">
        <v>23</v>
      </c>
      <c r="I73" s="48" t="s">
        <v>38</v>
      </c>
      <c r="J73" s="48"/>
      <c r="K73" s="48">
        <v>300</v>
      </c>
      <c r="L73" s="48"/>
      <c r="M73" s="48"/>
      <c r="N73" s="48"/>
      <c r="O73" s="4"/>
    </row>
    <row r="74" spans="2:16" s="1" customFormat="1" ht="26.45" customHeight="1" x14ac:dyDescent="0.2">
      <c r="B74" s="97"/>
      <c r="C74" s="73"/>
      <c r="D74" s="112"/>
      <c r="E74" s="95"/>
      <c r="F74" s="95"/>
      <c r="G74" s="95"/>
      <c r="H74" s="7">
        <f>L69</f>
        <v>0</v>
      </c>
      <c r="I74" s="48" t="s">
        <v>37</v>
      </c>
      <c r="J74" s="48"/>
      <c r="K74" s="48">
        <v>1200</v>
      </c>
      <c r="L74" s="48"/>
      <c r="M74" s="48"/>
      <c r="N74" s="48"/>
      <c r="O74" s="4"/>
    </row>
    <row r="75" spans="2:16" s="1" customFormat="1" ht="26.45" customHeight="1" x14ac:dyDescent="0.2">
      <c r="B75" s="97"/>
      <c r="C75" s="73"/>
      <c r="D75" s="112"/>
      <c r="E75" s="95"/>
      <c r="F75" s="95"/>
      <c r="G75" s="95"/>
      <c r="H75" s="48" t="s">
        <v>103</v>
      </c>
      <c r="I75" s="88" t="s">
        <v>21</v>
      </c>
      <c r="J75" s="89"/>
      <c r="K75" s="89"/>
      <c r="L75" s="89"/>
      <c r="M75" s="89"/>
      <c r="N75" s="90"/>
      <c r="O75" s="4"/>
    </row>
    <row r="76" spans="2:16" s="1" customFormat="1" ht="36" customHeight="1" x14ac:dyDescent="0.2">
      <c r="B76" s="97"/>
      <c r="C76" s="73"/>
      <c r="D76" s="112"/>
      <c r="E76" s="95"/>
      <c r="F76" s="95"/>
      <c r="G76" s="95"/>
      <c r="H76" s="7">
        <f>M69</f>
        <v>0</v>
      </c>
      <c r="I76" s="48" t="s">
        <v>231</v>
      </c>
      <c r="J76" s="48"/>
      <c r="K76" s="7">
        <v>11200</v>
      </c>
      <c r="L76" s="7"/>
      <c r="M76" s="7"/>
      <c r="N76" s="7"/>
      <c r="O76" s="4"/>
    </row>
    <row r="77" spans="2:16" s="1" customFormat="1" ht="26.45" customHeight="1" x14ac:dyDescent="0.2">
      <c r="B77" s="97"/>
      <c r="C77" s="73"/>
      <c r="D77" s="112"/>
      <c r="E77" s="95"/>
      <c r="F77" s="95"/>
      <c r="G77" s="95"/>
      <c r="H77" s="48" t="s">
        <v>104</v>
      </c>
      <c r="I77" s="95" t="s">
        <v>24</v>
      </c>
      <c r="J77" s="95"/>
      <c r="K77" s="95"/>
      <c r="L77" s="95"/>
      <c r="M77" s="95"/>
      <c r="N77" s="95"/>
      <c r="O77" s="4"/>
    </row>
    <row r="78" spans="2:16" s="1" customFormat="1" ht="30.75" customHeight="1" x14ac:dyDescent="0.2">
      <c r="B78" s="97"/>
      <c r="C78" s="73"/>
      <c r="D78" s="112"/>
      <c r="E78" s="95"/>
      <c r="F78" s="95"/>
      <c r="G78" s="95"/>
      <c r="H78" s="7">
        <f>N69</f>
        <v>0</v>
      </c>
      <c r="I78" s="48" t="s">
        <v>203</v>
      </c>
      <c r="J78" s="48"/>
      <c r="K78" s="8">
        <v>100</v>
      </c>
      <c r="L78" s="69"/>
      <c r="M78" s="69"/>
      <c r="N78" s="69"/>
      <c r="O78" s="4"/>
    </row>
    <row r="79" spans="2:16" s="1" customFormat="1" ht="26.45" customHeight="1" x14ac:dyDescent="0.2">
      <c r="B79" s="97"/>
      <c r="C79" s="73"/>
      <c r="D79" s="114" t="s">
        <v>250</v>
      </c>
      <c r="E79" s="95" t="s">
        <v>214</v>
      </c>
      <c r="F79" s="95" t="s">
        <v>138</v>
      </c>
      <c r="G79" s="95" t="s">
        <v>12</v>
      </c>
      <c r="H79" s="50" t="s">
        <v>13</v>
      </c>
      <c r="I79" s="102" t="s">
        <v>42</v>
      </c>
      <c r="J79" s="103"/>
      <c r="K79" s="103"/>
      <c r="L79" s="103"/>
      <c r="M79" s="103"/>
      <c r="N79" s="104"/>
      <c r="O79" s="4"/>
      <c r="P79" s="1" t="s">
        <v>161</v>
      </c>
    </row>
    <row r="80" spans="2:16" s="1" customFormat="1" ht="26.45" customHeight="1" x14ac:dyDescent="0.2">
      <c r="B80" s="97"/>
      <c r="C80" s="73"/>
      <c r="D80" s="114"/>
      <c r="E80" s="95"/>
      <c r="F80" s="95"/>
      <c r="G80" s="95"/>
      <c r="H80" s="7">
        <f>J80+K80+L80+M80+N80</f>
        <v>8909.6</v>
      </c>
      <c r="I80" s="47" t="s">
        <v>14</v>
      </c>
      <c r="J80" s="7">
        <v>3525.9</v>
      </c>
      <c r="K80" s="7">
        <v>4583.7</v>
      </c>
      <c r="L80" s="7">
        <f>L82*L88/1000</f>
        <v>800</v>
      </c>
      <c r="M80" s="68"/>
      <c r="N80" s="68"/>
      <c r="O80" s="4"/>
    </row>
    <row r="81" spans="2:16" s="1" customFormat="1" ht="26.45" customHeight="1" x14ac:dyDescent="0.2">
      <c r="B81" s="97"/>
      <c r="C81" s="73"/>
      <c r="D81" s="114"/>
      <c r="E81" s="95"/>
      <c r="F81" s="95"/>
      <c r="G81" s="95"/>
      <c r="H81" s="47" t="s">
        <v>120</v>
      </c>
      <c r="I81" s="115" t="s">
        <v>15</v>
      </c>
      <c r="J81" s="115"/>
      <c r="K81" s="115"/>
      <c r="L81" s="115"/>
      <c r="M81" s="115"/>
      <c r="N81" s="115"/>
      <c r="O81" s="4"/>
    </row>
    <row r="82" spans="2:16" s="1" customFormat="1" ht="26.45" customHeight="1" x14ac:dyDescent="0.2">
      <c r="B82" s="97"/>
      <c r="C82" s="73"/>
      <c r="D82" s="114"/>
      <c r="E82" s="95"/>
      <c r="F82" s="95"/>
      <c r="G82" s="95"/>
      <c r="H82" s="7">
        <f>J80</f>
        <v>3525.9</v>
      </c>
      <c r="I82" s="47" t="s">
        <v>35</v>
      </c>
      <c r="J82" s="47">
        <f>J84+J85</f>
        <v>1000</v>
      </c>
      <c r="K82" s="47">
        <f>K84+K85</f>
        <v>1000</v>
      </c>
      <c r="L82" s="47">
        <v>200</v>
      </c>
      <c r="M82" s="47"/>
      <c r="N82" s="47"/>
      <c r="O82" s="4"/>
    </row>
    <row r="83" spans="2:16" s="1" customFormat="1" ht="26.45" customHeight="1" x14ac:dyDescent="0.2">
      <c r="B83" s="97"/>
      <c r="C83" s="73"/>
      <c r="D83" s="114"/>
      <c r="E83" s="95"/>
      <c r="F83" s="95"/>
      <c r="G83" s="95"/>
      <c r="H83" s="47" t="s">
        <v>117</v>
      </c>
      <c r="I83" s="47" t="s">
        <v>17</v>
      </c>
      <c r="J83" s="47"/>
      <c r="K83" s="47"/>
      <c r="L83" s="47"/>
      <c r="M83" s="47"/>
      <c r="N83" s="47"/>
      <c r="O83" s="4"/>
    </row>
    <row r="84" spans="2:16" s="1" customFormat="1" ht="26.45" customHeight="1" x14ac:dyDescent="0.2">
      <c r="B84" s="97"/>
      <c r="C84" s="73"/>
      <c r="D84" s="114"/>
      <c r="E84" s="95"/>
      <c r="F84" s="95"/>
      <c r="G84" s="95"/>
      <c r="H84" s="7">
        <f>K80</f>
        <v>4583.7</v>
      </c>
      <c r="I84" s="47" t="s">
        <v>37</v>
      </c>
      <c r="J84" s="47">
        <v>600</v>
      </c>
      <c r="K84" s="47">
        <v>600</v>
      </c>
      <c r="L84" s="47">
        <f>L82-L85</f>
        <v>160</v>
      </c>
      <c r="M84" s="47"/>
      <c r="N84" s="47"/>
      <c r="O84" s="4"/>
    </row>
    <row r="85" spans="2:16" s="1" customFormat="1" ht="26.45" customHeight="1" x14ac:dyDescent="0.2">
      <c r="B85" s="97"/>
      <c r="C85" s="73"/>
      <c r="D85" s="114"/>
      <c r="E85" s="95"/>
      <c r="F85" s="95"/>
      <c r="G85" s="95"/>
      <c r="H85" s="47" t="s">
        <v>23</v>
      </c>
      <c r="I85" s="47" t="s">
        <v>38</v>
      </c>
      <c r="J85" s="47">
        <v>400</v>
      </c>
      <c r="K85" s="47">
        <v>400</v>
      </c>
      <c r="L85" s="47">
        <f>L82*0.2</f>
        <v>40</v>
      </c>
      <c r="M85" s="47"/>
      <c r="N85" s="47"/>
      <c r="O85" s="4"/>
    </row>
    <row r="86" spans="2:16" s="1" customFormat="1" ht="26.45" customHeight="1" x14ac:dyDescent="0.2">
      <c r="B86" s="97"/>
      <c r="C86" s="73"/>
      <c r="D86" s="114"/>
      <c r="E86" s="95"/>
      <c r="F86" s="95"/>
      <c r="G86" s="95"/>
      <c r="H86" s="7">
        <f>L80</f>
        <v>800</v>
      </c>
      <c r="I86" s="47"/>
      <c r="J86" s="47"/>
      <c r="K86" s="47"/>
      <c r="L86" s="47"/>
      <c r="M86" s="47"/>
      <c r="N86" s="47"/>
      <c r="O86" s="4"/>
    </row>
    <row r="87" spans="2:16" s="1" customFormat="1" ht="26.45" customHeight="1" x14ac:dyDescent="0.2">
      <c r="B87" s="97"/>
      <c r="C87" s="73"/>
      <c r="D87" s="114"/>
      <c r="E87" s="95"/>
      <c r="F87" s="95"/>
      <c r="G87" s="95"/>
      <c r="H87" s="57" t="s">
        <v>103</v>
      </c>
      <c r="I87" s="115" t="s">
        <v>21</v>
      </c>
      <c r="J87" s="115"/>
      <c r="K87" s="115"/>
      <c r="L87" s="115"/>
      <c r="M87" s="115"/>
      <c r="N87" s="115"/>
      <c r="O87" s="4"/>
    </row>
    <row r="88" spans="2:16" s="1" customFormat="1" ht="26.45" customHeight="1" x14ac:dyDescent="0.2">
      <c r="B88" s="97"/>
      <c r="C88" s="73"/>
      <c r="D88" s="114"/>
      <c r="E88" s="95"/>
      <c r="F88" s="95"/>
      <c r="G88" s="95"/>
      <c r="H88" s="7">
        <f>M80</f>
        <v>0</v>
      </c>
      <c r="I88" s="47" t="s">
        <v>232</v>
      </c>
      <c r="J88" s="7">
        <f>J80/J82*1000</f>
        <v>3525.9</v>
      </c>
      <c r="K88" s="7">
        <f>K80/K82*1000</f>
        <v>4583.7</v>
      </c>
      <c r="L88" s="7">
        <v>4000</v>
      </c>
      <c r="M88" s="7"/>
      <c r="N88" s="7"/>
      <c r="O88" s="4"/>
    </row>
    <row r="89" spans="2:16" s="1" customFormat="1" ht="26.45" customHeight="1" x14ac:dyDescent="0.2">
      <c r="B89" s="97"/>
      <c r="C89" s="73"/>
      <c r="D89" s="114"/>
      <c r="E89" s="95"/>
      <c r="F89" s="95"/>
      <c r="G89" s="95"/>
      <c r="H89" s="57" t="s">
        <v>104</v>
      </c>
      <c r="I89" s="115" t="s">
        <v>24</v>
      </c>
      <c r="J89" s="115"/>
      <c r="K89" s="115"/>
      <c r="L89" s="115"/>
      <c r="M89" s="115"/>
      <c r="N89" s="115"/>
      <c r="O89" s="4"/>
    </row>
    <row r="90" spans="2:16" s="1" customFormat="1" ht="34.5" customHeight="1" x14ac:dyDescent="0.2">
      <c r="B90" s="97"/>
      <c r="C90" s="73"/>
      <c r="D90" s="114"/>
      <c r="E90" s="95"/>
      <c r="F90" s="95"/>
      <c r="G90" s="95"/>
      <c r="H90" s="7">
        <f>N80</f>
        <v>0</v>
      </c>
      <c r="I90" s="48" t="s">
        <v>144</v>
      </c>
      <c r="J90" s="32">
        <v>100</v>
      </c>
      <c r="K90" s="32">
        <v>100</v>
      </c>
      <c r="L90" s="32">
        <f>L82/J82*100</f>
        <v>20</v>
      </c>
      <c r="M90" s="70"/>
      <c r="N90" s="70"/>
      <c r="O90" s="4"/>
    </row>
    <row r="91" spans="2:16" s="1" customFormat="1" ht="26.45" customHeight="1" x14ac:dyDescent="0.2">
      <c r="B91" s="97"/>
      <c r="C91" s="73"/>
      <c r="D91" s="95" t="s">
        <v>276</v>
      </c>
      <c r="E91" s="87" t="s">
        <v>107</v>
      </c>
      <c r="F91" s="87" t="s">
        <v>138</v>
      </c>
      <c r="G91" s="87" t="s">
        <v>12</v>
      </c>
      <c r="H91" s="51" t="s">
        <v>93</v>
      </c>
      <c r="I91" s="113" t="s">
        <v>42</v>
      </c>
      <c r="J91" s="113"/>
      <c r="K91" s="113"/>
      <c r="L91" s="113"/>
      <c r="M91" s="113"/>
      <c r="N91" s="113"/>
      <c r="O91" s="4"/>
      <c r="P91" s="1" t="s">
        <v>162</v>
      </c>
    </row>
    <row r="92" spans="2:16" s="1" customFormat="1" ht="36.75" customHeight="1" x14ac:dyDescent="0.2">
      <c r="B92" s="97"/>
      <c r="C92" s="73"/>
      <c r="D92" s="95"/>
      <c r="E92" s="87"/>
      <c r="F92" s="87"/>
      <c r="G92" s="87"/>
      <c r="H92" s="65">
        <f>L92+M92+N92</f>
        <v>232306</v>
      </c>
      <c r="I92" s="48" t="s">
        <v>94</v>
      </c>
      <c r="J92" s="48"/>
      <c r="K92" s="48"/>
      <c r="L92" s="7">
        <f>(L95*L102/1000)+(L96*L103/1000)</f>
        <v>75100</v>
      </c>
      <c r="M92" s="7">
        <f t="shared" ref="M92:N92" si="1">(M95*M102/1000)+(M96*M103/1000)</f>
        <v>77360</v>
      </c>
      <c r="N92" s="7">
        <f t="shared" si="1"/>
        <v>79846</v>
      </c>
      <c r="O92" s="4"/>
    </row>
    <row r="93" spans="2:16" s="1" customFormat="1" ht="26.45" customHeight="1" x14ac:dyDescent="0.2">
      <c r="B93" s="97"/>
      <c r="C93" s="73"/>
      <c r="D93" s="95"/>
      <c r="E93" s="87"/>
      <c r="F93" s="87"/>
      <c r="G93" s="87"/>
      <c r="H93" s="49" t="s">
        <v>23</v>
      </c>
      <c r="I93" s="95" t="s">
        <v>95</v>
      </c>
      <c r="J93" s="95"/>
      <c r="K93" s="95"/>
      <c r="L93" s="95"/>
      <c r="M93" s="95"/>
      <c r="N93" s="95"/>
      <c r="O93" s="4"/>
    </row>
    <row r="94" spans="2:16" s="1" customFormat="1" ht="26.45" customHeight="1" x14ac:dyDescent="0.2">
      <c r="B94" s="97"/>
      <c r="C94" s="73"/>
      <c r="D94" s="95"/>
      <c r="E94" s="87"/>
      <c r="F94" s="87"/>
      <c r="G94" s="87"/>
      <c r="H94" s="65">
        <f>L92</f>
        <v>75100</v>
      </c>
      <c r="I94" s="48" t="s">
        <v>261</v>
      </c>
      <c r="J94" s="48"/>
      <c r="K94" s="48"/>
      <c r="L94" s="48">
        <f>L95+L96</f>
        <v>2035</v>
      </c>
      <c r="M94" s="48">
        <f t="shared" ref="M94:N94" si="2">M95+M96</f>
        <v>2235</v>
      </c>
      <c r="N94" s="48">
        <f t="shared" si="2"/>
        <v>2455</v>
      </c>
      <c r="O94" s="4"/>
    </row>
    <row r="95" spans="2:16" s="1" customFormat="1" ht="37.5" customHeight="1" x14ac:dyDescent="0.2">
      <c r="B95" s="97"/>
      <c r="C95" s="73"/>
      <c r="D95" s="95"/>
      <c r="E95" s="87"/>
      <c r="F95" s="87"/>
      <c r="G95" s="87"/>
      <c r="H95" s="65"/>
      <c r="I95" s="67" t="s">
        <v>277</v>
      </c>
      <c r="J95" s="67"/>
      <c r="K95" s="67"/>
      <c r="L95" s="67">
        <v>35</v>
      </c>
      <c r="M95" s="67">
        <v>35</v>
      </c>
      <c r="N95" s="67">
        <v>35</v>
      </c>
      <c r="O95" s="4"/>
    </row>
    <row r="96" spans="2:16" s="1" customFormat="1" ht="26.45" customHeight="1" x14ac:dyDescent="0.2">
      <c r="B96" s="97"/>
      <c r="C96" s="73"/>
      <c r="D96" s="95"/>
      <c r="E96" s="87"/>
      <c r="F96" s="87"/>
      <c r="G96" s="87"/>
      <c r="H96" s="65"/>
      <c r="I96" s="67" t="s">
        <v>260</v>
      </c>
      <c r="J96" s="67"/>
      <c r="K96" s="67"/>
      <c r="L96" s="66">
        <v>2000</v>
      </c>
      <c r="M96" s="66">
        <v>2200</v>
      </c>
      <c r="N96" s="66">
        <v>2420</v>
      </c>
      <c r="O96" s="4"/>
    </row>
    <row r="97" spans="2:16" s="1" customFormat="1" ht="27" customHeight="1" x14ac:dyDescent="0.2">
      <c r="B97" s="97"/>
      <c r="C97" s="73"/>
      <c r="D97" s="95"/>
      <c r="E97" s="87"/>
      <c r="F97" s="87"/>
      <c r="G97" s="87"/>
      <c r="H97" s="65"/>
      <c r="I97" s="67" t="s">
        <v>17</v>
      </c>
      <c r="J97" s="67"/>
      <c r="K97" s="67"/>
      <c r="L97" s="66"/>
      <c r="M97" s="66"/>
      <c r="N97" s="66"/>
      <c r="O97" s="4"/>
    </row>
    <row r="98" spans="2:16" s="1" customFormat="1" ht="26.45" customHeight="1" x14ac:dyDescent="0.2">
      <c r="B98" s="97"/>
      <c r="C98" s="73"/>
      <c r="D98" s="95"/>
      <c r="E98" s="87"/>
      <c r="F98" s="87"/>
      <c r="G98" s="87"/>
      <c r="H98" s="65"/>
      <c r="I98" s="67" t="s">
        <v>38</v>
      </c>
      <c r="J98" s="67"/>
      <c r="K98" s="67"/>
      <c r="L98" s="66">
        <v>700</v>
      </c>
      <c r="M98" s="66">
        <v>800</v>
      </c>
      <c r="N98" s="66">
        <v>900</v>
      </c>
      <c r="O98" s="4"/>
    </row>
    <row r="99" spans="2:16" s="1" customFormat="1" ht="26.45" customHeight="1" x14ac:dyDescent="0.2">
      <c r="B99" s="97"/>
      <c r="C99" s="73"/>
      <c r="D99" s="95"/>
      <c r="E99" s="87"/>
      <c r="F99" s="87"/>
      <c r="G99" s="87"/>
      <c r="H99" s="65"/>
      <c r="I99" s="67" t="s">
        <v>37</v>
      </c>
      <c r="J99" s="67"/>
      <c r="K99" s="67"/>
      <c r="L99" s="66">
        <v>1300</v>
      </c>
      <c r="M99" s="66">
        <v>1400</v>
      </c>
      <c r="N99" s="66">
        <v>1520</v>
      </c>
      <c r="O99" s="4"/>
    </row>
    <row r="100" spans="2:16" s="1" customFormat="1" ht="26.45" customHeight="1" x14ac:dyDescent="0.2">
      <c r="B100" s="97"/>
      <c r="C100" s="73"/>
      <c r="D100" s="95"/>
      <c r="E100" s="87"/>
      <c r="F100" s="87"/>
      <c r="G100" s="87"/>
      <c r="H100" s="65"/>
      <c r="I100" s="67"/>
      <c r="J100" s="67"/>
      <c r="K100" s="67"/>
      <c r="L100" s="67"/>
      <c r="M100" s="67"/>
      <c r="N100" s="67"/>
      <c r="O100" s="4"/>
    </row>
    <row r="101" spans="2:16" s="1" customFormat="1" ht="26.45" customHeight="1" x14ac:dyDescent="0.2">
      <c r="B101" s="97"/>
      <c r="C101" s="73"/>
      <c r="D101" s="95"/>
      <c r="E101" s="87"/>
      <c r="F101" s="87"/>
      <c r="G101" s="87"/>
      <c r="H101" s="49" t="s">
        <v>103</v>
      </c>
      <c r="I101" s="95" t="s">
        <v>97</v>
      </c>
      <c r="J101" s="95"/>
      <c r="K101" s="95"/>
      <c r="L101" s="95"/>
      <c r="M101" s="95"/>
      <c r="N101" s="95"/>
      <c r="O101" s="4"/>
    </row>
    <row r="102" spans="2:16" s="1" customFormat="1" ht="46.5" customHeight="1" x14ac:dyDescent="0.2">
      <c r="B102" s="97"/>
      <c r="C102" s="73"/>
      <c r="D102" s="95"/>
      <c r="E102" s="87"/>
      <c r="F102" s="87"/>
      <c r="G102" s="87"/>
      <c r="H102" s="65">
        <f>M92</f>
        <v>77360</v>
      </c>
      <c r="I102" s="67" t="s">
        <v>278</v>
      </c>
      <c r="J102" s="67"/>
      <c r="K102" s="67"/>
      <c r="L102" s="58">
        <v>1500000</v>
      </c>
      <c r="M102" s="58">
        <v>1500000</v>
      </c>
      <c r="N102" s="58">
        <v>1500000</v>
      </c>
      <c r="O102" s="4"/>
    </row>
    <row r="103" spans="2:16" s="1" customFormat="1" ht="24.75" customHeight="1" x14ac:dyDescent="0.2">
      <c r="B103" s="97"/>
      <c r="C103" s="73"/>
      <c r="D103" s="95"/>
      <c r="E103" s="87"/>
      <c r="F103" s="87"/>
      <c r="G103" s="87"/>
      <c r="H103" s="65"/>
      <c r="I103" s="66" t="s">
        <v>232</v>
      </c>
      <c r="J103" s="67"/>
      <c r="K103" s="67"/>
      <c r="L103" s="58">
        <v>11300</v>
      </c>
      <c r="M103" s="58">
        <v>11300</v>
      </c>
      <c r="N103" s="58">
        <v>11300</v>
      </c>
      <c r="O103" s="4"/>
    </row>
    <row r="104" spans="2:16" s="1" customFormat="1" ht="24.75" customHeight="1" x14ac:dyDescent="0.2">
      <c r="B104" s="97"/>
      <c r="C104" s="73"/>
      <c r="D104" s="95"/>
      <c r="E104" s="87"/>
      <c r="F104" s="87"/>
      <c r="G104" s="87"/>
      <c r="H104" s="49" t="s">
        <v>109</v>
      </c>
      <c r="I104" s="67"/>
      <c r="J104" s="67"/>
      <c r="K104" s="67"/>
      <c r="L104" s="58"/>
      <c r="M104" s="58"/>
      <c r="N104" s="58"/>
      <c r="O104" s="4"/>
    </row>
    <row r="105" spans="2:16" s="1" customFormat="1" ht="24.75" customHeight="1" x14ac:dyDescent="0.2">
      <c r="B105" s="97"/>
      <c r="C105" s="73"/>
      <c r="D105" s="95"/>
      <c r="E105" s="87"/>
      <c r="F105" s="87"/>
      <c r="G105" s="87"/>
      <c r="H105" s="65">
        <f>N92</f>
        <v>79846</v>
      </c>
      <c r="I105" s="67"/>
      <c r="J105" s="67"/>
      <c r="K105" s="67"/>
      <c r="L105" s="58"/>
      <c r="M105" s="58"/>
      <c r="N105" s="58"/>
      <c r="O105" s="4"/>
    </row>
    <row r="106" spans="2:16" s="1" customFormat="1" ht="24.75" customHeight="1" x14ac:dyDescent="0.2">
      <c r="B106" s="97"/>
      <c r="C106" s="73"/>
      <c r="D106" s="95"/>
      <c r="E106" s="87"/>
      <c r="F106" s="87"/>
      <c r="G106" s="87"/>
      <c r="H106" s="64"/>
      <c r="I106" s="95" t="s">
        <v>98</v>
      </c>
      <c r="J106" s="95"/>
      <c r="K106" s="95"/>
      <c r="L106" s="95"/>
      <c r="M106" s="95"/>
      <c r="N106" s="95"/>
      <c r="O106" s="4"/>
    </row>
    <row r="107" spans="2:16" s="1" customFormat="1" ht="33.75" customHeight="1" x14ac:dyDescent="0.2">
      <c r="B107" s="97"/>
      <c r="C107" s="73"/>
      <c r="D107" s="95"/>
      <c r="E107" s="87"/>
      <c r="F107" s="87"/>
      <c r="G107" s="87"/>
      <c r="H107" s="64"/>
      <c r="I107" s="67" t="s">
        <v>279</v>
      </c>
      <c r="J107" s="67"/>
      <c r="K107" s="67"/>
      <c r="L107" s="8">
        <v>100</v>
      </c>
      <c r="M107" s="8">
        <v>100</v>
      </c>
      <c r="N107" s="8">
        <v>100</v>
      </c>
      <c r="O107" s="4"/>
    </row>
    <row r="108" spans="2:16" s="1" customFormat="1" ht="33.75" customHeight="1" x14ac:dyDescent="0.2">
      <c r="B108" s="97"/>
      <c r="C108" s="73"/>
      <c r="D108" s="95"/>
      <c r="E108" s="87"/>
      <c r="F108" s="87"/>
      <c r="G108" s="87"/>
      <c r="H108" s="64"/>
      <c r="I108" s="48" t="s">
        <v>259</v>
      </c>
      <c r="J108" s="48"/>
      <c r="K108" s="48"/>
      <c r="L108" s="8">
        <v>100</v>
      </c>
      <c r="M108" s="8">
        <f>M96/L96*100</f>
        <v>110.00000000000001</v>
      </c>
      <c r="N108" s="8">
        <f>N96/L96*100</f>
        <v>121</v>
      </c>
      <c r="O108" s="4"/>
    </row>
    <row r="109" spans="2:16" s="1" customFormat="1" ht="26.45" customHeight="1" x14ac:dyDescent="0.2">
      <c r="B109" s="97"/>
      <c r="C109" s="73"/>
      <c r="D109" s="101" t="s">
        <v>251</v>
      </c>
      <c r="E109" s="74" t="s">
        <v>116</v>
      </c>
      <c r="F109" s="74" t="s">
        <v>138</v>
      </c>
      <c r="G109" s="74" t="s">
        <v>12</v>
      </c>
      <c r="H109" s="22" t="s">
        <v>13</v>
      </c>
      <c r="I109" s="84" t="s">
        <v>42</v>
      </c>
      <c r="J109" s="85"/>
      <c r="K109" s="85"/>
      <c r="L109" s="85"/>
      <c r="M109" s="85"/>
      <c r="N109" s="86"/>
      <c r="O109" s="4"/>
      <c r="P109" s="1" t="s">
        <v>163</v>
      </c>
    </row>
    <row r="110" spans="2:16" s="1" customFormat="1" ht="28.5" customHeight="1" x14ac:dyDescent="0.2">
      <c r="B110" s="97"/>
      <c r="C110" s="73"/>
      <c r="D110" s="106"/>
      <c r="E110" s="87"/>
      <c r="F110" s="87"/>
      <c r="G110" s="87"/>
      <c r="H110" s="35">
        <f>K110+L110+M110+N110</f>
        <v>83626.801500000001</v>
      </c>
      <c r="I110" s="21" t="s">
        <v>14</v>
      </c>
      <c r="J110" s="21"/>
      <c r="K110" s="35">
        <v>9320.4</v>
      </c>
      <c r="L110" s="58">
        <f>L116*L114/1000</f>
        <v>19802.4015</v>
      </c>
      <c r="M110" s="58">
        <f>M116*M114/1000</f>
        <v>24224</v>
      </c>
      <c r="N110" s="58">
        <f>N116*N114/1000</f>
        <v>30280</v>
      </c>
      <c r="O110" s="4"/>
    </row>
    <row r="111" spans="2:16" s="1" customFormat="1" ht="21" customHeight="1" x14ac:dyDescent="0.2">
      <c r="B111" s="97"/>
      <c r="C111" s="73"/>
      <c r="D111" s="106"/>
      <c r="E111" s="87"/>
      <c r="F111" s="87"/>
      <c r="G111" s="87"/>
      <c r="H111" s="21" t="s">
        <v>117</v>
      </c>
      <c r="I111" s="21"/>
      <c r="J111" s="21"/>
      <c r="K111" s="21"/>
      <c r="L111" s="10"/>
      <c r="M111" s="10"/>
      <c r="N111" s="10"/>
      <c r="O111" s="4"/>
    </row>
    <row r="112" spans="2:16" s="1" customFormat="1" ht="19.5" customHeight="1" x14ac:dyDescent="0.2">
      <c r="B112" s="97"/>
      <c r="C112" s="73"/>
      <c r="D112" s="106"/>
      <c r="E112" s="87"/>
      <c r="F112" s="87"/>
      <c r="G112" s="87"/>
      <c r="H112" s="35">
        <f>K110</f>
        <v>9320.4</v>
      </c>
      <c r="I112" s="21"/>
      <c r="J112" s="21"/>
      <c r="K112" s="21"/>
      <c r="L112" s="10"/>
      <c r="M112" s="10"/>
      <c r="N112" s="10"/>
      <c r="O112" s="4"/>
    </row>
    <row r="113" spans="2:16" s="1" customFormat="1" ht="26.45" customHeight="1" x14ac:dyDescent="0.2">
      <c r="B113" s="97"/>
      <c r="C113" s="73"/>
      <c r="D113" s="106"/>
      <c r="E113" s="87"/>
      <c r="F113" s="87"/>
      <c r="G113" s="87"/>
      <c r="H113" s="21" t="s">
        <v>23</v>
      </c>
      <c r="I113" s="87" t="s">
        <v>15</v>
      </c>
      <c r="J113" s="87"/>
      <c r="K113" s="87"/>
      <c r="L113" s="87"/>
      <c r="M113" s="87"/>
      <c r="N113" s="87"/>
      <c r="O113" s="4"/>
    </row>
    <row r="114" spans="2:16" s="1" customFormat="1" ht="38.25" customHeight="1" x14ac:dyDescent="0.2">
      <c r="B114" s="97"/>
      <c r="C114" s="73"/>
      <c r="D114" s="106"/>
      <c r="E114" s="87"/>
      <c r="F114" s="87"/>
      <c r="G114" s="87"/>
      <c r="H114" s="35">
        <f>L110</f>
        <v>19802.4015</v>
      </c>
      <c r="I114" s="21" t="s">
        <v>35</v>
      </c>
      <c r="J114" s="21"/>
      <c r="K114" s="21">
        <v>20</v>
      </c>
      <c r="L114" s="21">
        <v>35</v>
      </c>
      <c r="M114" s="21">
        <v>40</v>
      </c>
      <c r="N114" s="21">
        <v>50</v>
      </c>
      <c r="O114" s="4"/>
    </row>
    <row r="115" spans="2:16" s="1" customFormat="1" ht="26.45" customHeight="1" x14ac:dyDescent="0.2">
      <c r="B115" s="97"/>
      <c r="C115" s="73"/>
      <c r="D115" s="106"/>
      <c r="E115" s="87"/>
      <c r="F115" s="87"/>
      <c r="G115" s="87"/>
      <c r="H115" s="21" t="s">
        <v>103</v>
      </c>
      <c r="I115" s="87" t="s">
        <v>21</v>
      </c>
      <c r="J115" s="87"/>
      <c r="K115" s="87"/>
      <c r="L115" s="87"/>
      <c r="M115" s="87"/>
      <c r="N115" s="87"/>
      <c r="O115" s="4"/>
    </row>
    <row r="116" spans="2:16" s="1" customFormat="1" ht="33" customHeight="1" x14ac:dyDescent="0.2">
      <c r="B116" s="97"/>
      <c r="C116" s="73"/>
      <c r="D116" s="106"/>
      <c r="E116" s="87"/>
      <c r="F116" s="87"/>
      <c r="G116" s="87"/>
      <c r="H116" s="35">
        <f>M110</f>
        <v>24224</v>
      </c>
      <c r="I116" s="21" t="s">
        <v>234</v>
      </c>
      <c r="J116" s="21"/>
      <c r="K116" s="35">
        <v>466000</v>
      </c>
      <c r="L116" s="35">
        <v>565782.9</v>
      </c>
      <c r="M116" s="35">
        <v>605600</v>
      </c>
      <c r="N116" s="35">
        <v>605600</v>
      </c>
      <c r="O116" s="4"/>
    </row>
    <row r="117" spans="2:16" s="1" customFormat="1" ht="26.45" customHeight="1" x14ac:dyDescent="0.2">
      <c r="B117" s="97"/>
      <c r="C117" s="73"/>
      <c r="D117" s="106"/>
      <c r="E117" s="87"/>
      <c r="F117" s="87"/>
      <c r="G117" s="87"/>
      <c r="H117" s="21" t="s">
        <v>104</v>
      </c>
      <c r="I117" s="87" t="s">
        <v>24</v>
      </c>
      <c r="J117" s="87"/>
      <c r="K117" s="87"/>
      <c r="L117" s="87"/>
      <c r="M117" s="87"/>
      <c r="N117" s="87"/>
      <c r="O117" s="4"/>
    </row>
    <row r="118" spans="2:16" s="1" customFormat="1" ht="37.5" customHeight="1" x14ac:dyDescent="0.2">
      <c r="B118" s="97"/>
      <c r="C118" s="73"/>
      <c r="D118" s="106"/>
      <c r="E118" s="87"/>
      <c r="F118" s="87"/>
      <c r="G118" s="87"/>
      <c r="H118" s="35">
        <f>N110</f>
        <v>30280</v>
      </c>
      <c r="I118" s="21" t="s">
        <v>203</v>
      </c>
      <c r="J118" s="21"/>
      <c r="K118" s="33">
        <v>100</v>
      </c>
      <c r="L118" s="33">
        <f>L114/K114*100</f>
        <v>175</v>
      </c>
      <c r="M118" s="33">
        <f>M114/K114*100</f>
        <v>200</v>
      </c>
      <c r="N118" s="33">
        <f>N114/K114*100</f>
        <v>250</v>
      </c>
      <c r="O118" s="4"/>
    </row>
    <row r="119" spans="2:16" s="1" customFormat="1" ht="26.45" customHeight="1" x14ac:dyDescent="0.2">
      <c r="B119" s="97"/>
      <c r="C119" s="73"/>
      <c r="D119" s="106" t="s">
        <v>252</v>
      </c>
      <c r="E119" s="87" t="s">
        <v>116</v>
      </c>
      <c r="F119" s="87" t="s">
        <v>138</v>
      </c>
      <c r="G119" s="110" t="s">
        <v>12</v>
      </c>
      <c r="H119" s="22" t="s">
        <v>93</v>
      </c>
      <c r="I119" s="84" t="s">
        <v>42</v>
      </c>
      <c r="J119" s="85"/>
      <c r="K119" s="85"/>
      <c r="L119" s="85"/>
      <c r="M119" s="85"/>
      <c r="N119" s="86"/>
      <c r="O119" s="4"/>
      <c r="P119" s="1" t="s">
        <v>164</v>
      </c>
    </row>
    <row r="120" spans="2:16" s="1" customFormat="1" ht="35.25" customHeight="1" x14ac:dyDescent="0.2">
      <c r="B120" s="97"/>
      <c r="C120" s="73"/>
      <c r="D120" s="106"/>
      <c r="E120" s="87"/>
      <c r="F120" s="87"/>
      <c r="G120" s="110"/>
      <c r="H120" s="35">
        <f>K120+L120+M120+N120</f>
        <v>31000</v>
      </c>
      <c r="I120" s="21" t="s">
        <v>94</v>
      </c>
      <c r="J120" s="21"/>
      <c r="K120" s="35">
        <v>1000</v>
      </c>
      <c r="L120" s="35">
        <v>10000</v>
      </c>
      <c r="M120" s="35">
        <v>10000</v>
      </c>
      <c r="N120" s="35">
        <v>10000</v>
      </c>
      <c r="O120" s="4"/>
    </row>
    <row r="121" spans="2:16" s="1" customFormat="1" ht="19.5" customHeight="1" x14ac:dyDescent="0.2">
      <c r="B121" s="97"/>
      <c r="C121" s="73"/>
      <c r="D121" s="106"/>
      <c r="E121" s="87"/>
      <c r="F121" s="87"/>
      <c r="G121" s="110"/>
      <c r="H121" s="21" t="s">
        <v>117</v>
      </c>
      <c r="I121" s="21"/>
      <c r="J121" s="21"/>
      <c r="K121" s="21"/>
      <c r="L121" s="10"/>
      <c r="M121" s="10"/>
      <c r="N121" s="10"/>
      <c r="O121" s="4"/>
    </row>
    <row r="122" spans="2:16" s="1" customFormat="1" ht="22.5" customHeight="1" x14ac:dyDescent="0.2">
      <c r="B122" s="97"/>
      <c r="C122" s="73"/>
      <c r="D122" s="106"/>
      <c r="E122" s="87"/>
      <c r="F122" s="87"/>
      <c r="G122" s="110"/>
      <c r="H122" s="35">
        <f>K120</f>
        <v>1000</v>
      </c>
      <c r="I122" s="21"/>
      <c r="J122" s="21"/>
      <c r="K122" s="21"/>
      <c r="L122" s="10"/>
      <c r="M122" s="10"/>
      <c r="N122" s="10"/>
      <c r="O122" s="4"/>
    </row>
    <row r="123" spans="2:16" s="1" customFormat="1" ht="26.45" customHeight="1" x14ac:dyDescent="0.2">
      <c r="B123" s="97"/>
      <c r="C123" s="73"/>
      <c r="D123" s="106"/>
      <c r="E123" s="87"/>
      <c r="F123" s="87"/>
      <c r="G123" s="110"/>
      <c r="H123" s="21" t="s">
        <v>23</v>
      </c>
      <c r="I123" s="87" t="s">
        <v>95</v>
      </c>
      <c r="J123" s="87"/>
      <c r="K123" s="87"/>
      <c r="L123" s="87"/>
      <c r="M123" s="87"/>
      <c r="N123" s="87"/>
      <c r="O123" s="4"/>
    </row>
    <row r="124" spans="2:16" s="1" customFormat="1" ht="59.25" customHeight="1" x14ac:dyDescent="0.2">
      <c r="B124" s="97"/>
      <c r="C124" s="73"/>
      <c r="D124" s="106"/>
      <c r="E124" s="87"/>
      <c r="F124" s="87"/>
      <c r="G124" s="110"/>
      <c r="H124" s="35">
        <f>L120</f>
        <v>10000</v>
      </c>
      <c r="I124" s="21" t="s">
        <v>96</v>
      </c>
      <c r="J124" s="21"/>
      <c r="K124" s="21">
        <v>10</v>
      </c>
      <c r="L124" s="21">
        <v>100</v>
      </c>
      <c r="M124" s="21">
        <v>100</v>
      </c>
      <c r="N124" s="21">
        <v>100</v>
      </c>
      <c r="O124" s="4"/>
    </row>
    <row r="125" spans="2:16" s="1" customFormat="1" ht="26.45" customHeight="1" x14ac:dyDescent="0.2">
      <c r="B125" s="97"/>
      <c r="C125" s="73"/>
      <c r="D125" s="106"/>
      <c r="E125" s="87"/>
      <c r="F125" s="87"/>
      <c r="G125" s="110"/>
      <c r="H125" s="21" t="s">
        <v>103</v>
      </c>
      <c r="I125" s="87" t="s">
        <v>97</v>
      </c>
      <c r="J125" s="87"/>
      <c r="K125" s="87"/>
      <c r="L125" s="87"/>
      <c r="M125" s="87"/>
      <c r="N125" s="87"/>
      <c r="O125" s="4"/>
    </row>
    <row r="126" spans="2:16" s="1" customFormat="1" ht="27" customHeight="1" x14ac:dyDescent="0.2">
      <c r="B126" s="97"/>
      <c r="C126" s="73"/>
      <c r="D126" s="106"/>
      <c r="E126" s="87"/>
      <c r="F126" s="87"/>
      <c r="G126" s="110"/>
      <c r="H126" s="35">
        <f>M120</f>
        <v>10000</v>
      </c>
      <c r="I126" s="21" t="s">
        <v>70</v>
      </c>
      <c r="J126" s="21"/>
      <c r="K126" s="35">
        <v>100000</v>
      </c>
      <c r="L126" s="35">
        <v>100000</v>
      </c>
      <c r="M126" s="35">
        <v>100000</v>
      </c>
      <c r="N126" s="35">
        <v>100000</v>
      </c>
      <c r="O126" s="4"/>
    </row>
    <row r="127" spans="2:16" s="1" customFormat="1" ht="27" customHeight="1" x14ac:dyDescent="0.2">
      <c r="B127" s="97"/>
      <c r="C127" s="73"/>
      <c r="D127" s="106"/>
      <c r="E127" s="87"/>
      <c r="F127" s="87"/>
      <c r="G127" s="110"/>
      <c r="H127" s="21" t="s">
        <v>109</v>
      </c>
      <c r="I127" s="87" t="s">
        <v>98</v>
      </c>
      <c r="J127" s="87"/>
      <c r="K127" s="87"/>
      <c r="L127" s="87"/>
      <c r="M127" s="87"/>
      <c r="N127" s="87"/>
      <c r="O127" s="4"/>
    </row>
    <row r="128" spans="2:16" s="1" customFormat="1" ht="35.25" customHeight="1" x14ac:dyDescent="0.2">
      <c r="B128" s="97"/>
      <c r="C128" s="73"/>
      <c r="D128" s="106"/>
      <c r="E128" s="87"/>
      <c r="F128" s="87"/>
      <c r="G128" s="110"/>
      <c r="H128" s="35">
        <f>N120</f>
        <v>10000</v>
      </c>
      <c r="I128" s="21" t="s">
        <v>203</v>
      </c>
      <c r="J128" s="21"/>
      <c r="K128" s="10">
        <v>100</v>
      </c>
      <c r="L128" s="33">
        <f>L124/K124*100</f>
        <v>1000</v>
      </c>
      <c r="M128" s="33">
        <f>M124/K124*100</f>
        <v>1000</v>
      </c>
      <c r="N128" s="33">
        <f>N124/K124*100</f>
        <v>1000</v>
      </c>
      <c r="O128" s="4"/>
    </row>
    <row r="129" spans="2:16" s="1" customFormat="1" ht="26.45" customHeight="1" x14ac:dyDescent="0.2">
      <c r="B129" s="97"/>
      <c r="C129" s="73"/>
      <c r="D129" s="119" t="s">
        <v>270</v>
      </c>
      <c r="E129" s="72" t="s">
        <v>108</v>
      </c>
      <c r="F129" s="72" t="s">
        <v>138</v>
      </c>
      <c r="G129" s="72" t="s">
        <v>12</v>
      </c>
      <c r="H129" s="22" t="s">
        <v>93</v>
      </c>
      <c r="I129" s="84" t="s">
        <v>42</v>
      </c>
      <c r="J129" s="85"/>
      <c r="K129" s="85"/>
      <c r="L129" s="85"/>
      <c r="M129" s="85"/>
      <c r="N129" s="86"/>
      <c r="O129" s="4"/>
      <c r="P129" s="1" t="s">
        <v>165</v>
      </c>
    </row>
    <row r="130" spans="2:16" s="1" customFormat="1" ht="37.5" customHeight="1" x14ac:dyDescent="0.2">
      <c r="B130" s="97"/>
      <c r="C130" s="73"/>
      <c r="D130" s="120"/>
      <c r="E130" s="73"/>
      <c r="F130" s="73"/>
      <c r="G130" s="73"/>
      <c r="H130" s="35">
        <f>L130+M130+N130</f>
        <v>15000</v>
      </c>
      <c r="I130" s="21" t="s">
        <v>94</v>
      </c>
      <c r="J130" s="21"/>
      <c r="K130" s="21"/>
      <c r="L130" s="35">
        <f>L134*L132/1000</f>
        <v>5000</v>
      </c>
      <c r="M130" s="35">
        <f>M134*M132/1000</f>
        <v>5000</v>
      </c>
      <c r="N130" s="35">
        <f>N134*N132/1000</f>
        <v>5000</v>
      </c>
      <c r="O130" s="4"/>
    </row>
    <row r="131" spans="2:16" s="1" customFormat="1" ht="26.45" customHeight="1" x14ac:dyDescent="0.2">
      <c r="B131" s="97"/>
      <c r="C131" s="73"/>
      <c r="D131" s="120"/>
      <c r="E131" s="73"/>
      <c r="F131" s="73"/>
      <c r="G131" s="73"/>
      <c r="H131" s="21" t="s">
        <v>23</v>
      </c>
      <c r="I131" s="87" t="s">
        <v>95</v>
      </c>
      <c r="J131" s="87"/>
      <c r="K131" s="87"/>
      <c r="L131" s="87"/>
      <c r="M131" s="87"/>
      <c r="N131" s="87"/>
      <c r="O131" s="4"/>
    </row>
    <row r="132" spans="2:16" s="1" customFormat="1" ht="69.75" customHeight="1" x14ac:dyDescent="0.2">
      <c r="B132" s="97"/>
      <c r="C132" s="73"/>
      <c r="D132" s="120"/>
      <c r="E132" s="73"/>
      <c r="F132" s="73"/>
      <c r="G132" s="73"/>
      <c r="H132" s="35">
        <f>L130</f>
        <v>5000</v>
      </c>
      <c r="I132" s="21" t="s">
        <v>222</v>
      </c>
      <c r="J132" s="21"/>
      <c r="K132" s="21"/>
      <c r="L132" s="21">
        <v>10</v>
      </c>
      <c r="M132" s="21">
        <v>10</v>
      </c>
      <c r="N132" s="21">
        <v>10</v>
      </c>
      <c r="O132" s="4"/>
    </row>
    <row r="133" spans="2:16" s="1" customFormat="1" ht="26.45" customHeight="1" x14ac:dyDescent="0.2">
      <c r="B133" s="97"/>
      <c r="C133" s="73"/>
      <c r="D133" s="120"/>
      <c r="E133" s="73"/>
      <c r="F133" s="73"/>
      <c r="G133" s="73"/>
      <c r="H133" s="21" t="s">
        <v>103</v>
      </c>
      <c r="I133" s="87" t="s">
        <v>97</v>
      </c>
      <c r="J133" s="87"/>
      <c r="K133" s="87"/>
      <c r="L133" s="87"/>
      <c r="M133" s="87"/>
      <c r="N133" s="87"/>
      <c r="O133" s="4"/>
    </row>
    <row r="134" spans="2:16" s="1" customFormat="1" ht="30" customHeight="1" x14ac:dyDescent="0.2">
      <c r="B134" s="97"/>
      <c r="C134" s="73"/>
      <c r="D134" s="120"/>
      <c r="E134" s="73"/>
      <c r="F134" s="73"/>
      <c r="G134" s="73"/>
      <c r="H134" s="35">
        <f>M130</f>
        <v>5000</v>
      </c>
      <c r="I134" s="21" t="s">
        <v>235</v>
      </c>
      <c r="J134" s="21"/>
      <c r="K134" s="21"/>
      <c r="L134" s="35">
        <v>500000</v>
      </c>
      <c r="M134" s="35">
        <v>500000</v>
      </c>
      <c r="N134" s="35">
        <v>500000</v>
      </c>
      <c r="O134" s="4"/>
    </row>
    <row r="135" spans="2:16" s="1" customFormat="1" ht="26.45" customHeight="1" x14ac:dyDescent="0.2">
      <c r="B135" s="97"/>
      <c r="C135" s="73"/>
      <c r="D135" s="120"/>
      <c r="E135" s="73"/>
      <c r="F135" s="73"/>
      <c r="G135" s="73"/>
      <c r="H135" s="21" t="s">
        <v>109</v>
      </c>
      <c r="I135" s="87" t="s">
        <v>98</v>
      </c>
      <c r="J135" s="87"/>
      <c r="K135" s="87"/>
      <c r="L135" s="87"/>
      <c r="M135" s="87"/>
      <c r="N135" s="87"/>
      <c r="O135" s="4"/>
    </row>
    <row r="136" spans="2:16" s="1" customFormat="1" ht="46.5" customHeight="1" x14ac:dyDescent="0.2">
      <c r="B136" s="97"/>
      <c r="C136" s="73"/>
      <c r="D136" s="121"/>
      <c r="E136" s="74"/>
      <c r="F136" s="74"/>
      <c r="G136" s="74"/>
      <c r="H136" s="35">
        <f>N130</f>
        <v>5000</v>
      </c>
      <c r="I136" s="21" t="s">
        <v>233</v>
      </c>
      <c r="J136" s="21"/>
      <c r="K136" s="21"/>
      <c r="L136" s="10">
        <v>100</v>
      </c>
      <c r="M136" s="10">
        <v>100</v>
      </c>
      <c r="N136" s="10">
        <v>100</v>
      </c>
      <c r="O136" s="4"/>
    </row>
    <row r="137" spans="2:16" s="1" customFormat="1" ht="21.75" customHeight="1" x14ac:dyDescent="0.2">
      <c r="B137" s="97"/>
      <c r="C137" s="73"/>
      <c r="D137" s="106" t="s">
        <v>253</v>
      </c>
      <c r="E137" s="87" t="s">
        <v>116</v>
      </c>
      <c r="F137" s="87" t="s">
        <v>138</v>
      </c>
      <c r="G137" s="87" t="s">
        <v>12</v>
      </c>
      <c r="H137" s="22" t="s">
        <v>13</v>
      </c>
      <c r="I137" s="116" t="s">
        <v>42</v>
      </c>
      <c r="J137" s="117"/>
      <c r="K137" s="117"/>
      <c r="L137" s="117"/>
      <c r="M137" s="117"/>
      <c r="N137" s="118"/>
      <c r="O137" s="4"/>
      <c r="P137" s="1" t="s">
        <v>166</v>
      </c>
    </row>
    <row r="138" spans="2:16" s="1" customFormat="1" ht="21.75" customHeight="1" x14ac:dyDescent="0.2">
      <c r="B138" s="97"/>
      <c r="C138" s="73"/>
      <c r="D138" s="106"/>
      <c r="E138" s="87"/>
      <c r="F138" s="87"/>
      <c r="G138" s="87"/>
      <c r="H138" s="35">
        <f>K138+L138+M138+N138</f>
        <v>90000</v>
      </c>
      <c r="I138" s="21" t="s">
        <v>14</v>
      </c>
      <c r="J138" s="21"/>
      <c r="K138" s="35">
        <v>22500</v>
      </c>
      <c r="L138" s="35">
        <v>22500</v>
      </c>
      <c r="M138" s="35">
        <v>22500</v>
      </c>
      <c r="N138" s="35">
        <v>22500</v>
      </c>
      <c r="O138" s="4"/>
    </row>
    <row r="139" spans="2:16" s="1" customFormat="1" ht="28.5" customHeight="1" x14ac:dyDescent="0.2">
      <c r="B139" s="97"/>
      <c r="C139" s="73"/>
      <c r="D139" s="106"/>
      <c r="E139" s="87"/>
      <c r="F139" s="87"/>
      <c r="G139" s="87"/>
      <c r="H139" s="21" t="s">
        <v>117</v>
      </c>
      <c r="I139" s="95" t="s">
        <v>15</v>
      </c>
      <c r="J139" s="95"/>
      <c r="K139" s="95"/>
      <c r="L139" s="95"/>
      <c r="M139" s="95"/>
      <c r="N139" s="95"/>
      <c r="O139" s="4"/>
    </row>
    <row r="140" spans="2:16" s="1" customFormat="1" ht="15.75" x14ac:dyDescent="0.2">
      <c r="B140" s="97"/>
      <c r="C140" s="73"/>
      <c r="D140" s="106"/>
      <c r="E140" s="87"/>
      <c r="F140" s="87"/>
      <c r="G140" s="87"/>
      <c r="H140" s="35">
        <f>L138</f>
        <v>22500</v>
      </c>
      <c r="I140" s="21" t="s">
        <v>35</v>
      </c>
      <c r="J140" s="21"/>
      <c r="K140" s="21">
        <f>K142+K143</f>
        <v>1450</v>
      </c>
      <c r="L140" s="21">
        <f>L142+L143</f>
        <v>1450</v>
      </c>
      <c r="M140" s="21">
        <f>M142+M143</f>
        <v>1450</v>
      </c>
      <c r="N140" s="21">
        <f>N142+N143</f>
        <v>1450</v>
      </c>
      <c r="O140" s="4"/>
    </row>
    <row r="141" spans="2:16" s="1" customFormat="1" ht="24" customHeight="1" x14ac:dyDescent="0.2">
      <c r="B141" s="97"/>
      <c r="C141" s="73"/>
      <c r="D141" s="106"/>
      <c r="E141" s="87"/>
      <c r="F141" s="87"/>
      <c r="G141" s="87"/>
      <c r="H141" s="21" t="s">
        <v>23</v>
      </c>
      <c r="I141" s="21" t="s">
        <v>36</v>
      </c>
      <c r="J141" s="21"/>
      <c r="K141" s="21" t="s">
        <v>18</v>
      </c>
      <c r="L141" s="21" t="s">
        <v>18</v>
      </c>
      <c r="M141" s="21" t="s">
        <v>18</v>
      </c>
      <c r="N141" s="21" t="s">
        <v>18</v>
      </c>
      <c r="O141" s="4"/>
    </row>
    <row r="142" spans="2:16" s="1" customFormat="1" ht="63" x14ac:dyDescent="0.2">
      <c r="B142" s="97"/>
      <c r="C142" s="73"/>
      <c r="D142" s="106"/>
      <c r="E142" s="87"/>
      <c r="F142" s="87"/>
      <c r="G142" s="87"/>
      <c r="H142" s="35">
        <f>L138</f>
        <v>22500</v>
      </c>
      <c r="I142" s="21" t="s">
        <v>45</v>
      </c>
      <c r="J142" s="21"/>
      <c r="K142" s="21">
        <v>200</v>
      </c>
      <c r="L142" s="21">
        <v>200</v>
      </c>
      <c r="M142" s="21">
        <v>200</v>
      </c>
      <c r="N142" s="21">
        <v>200</v>
      </c>
      <c r="O142" s="4"/>
    </row>
    <row r="143" spans="2:16" s="1" customFormat="1" ht="47.25" x14ac:dyDescent="0.2">
      <c r="B143" s="97"/>
      <c r="C143" s="73"/>
      <c r="D143" s="106"/>
      <c r="E143" s="87"/>
      <c r="F143" s="87"/>
      <c r="G143" s="87"/>
      <c r="H143" s="21"/>
      <c r="I143" s="21" t="s">
        <v>46</v>
      </c>
      <c r="J143" s="21"/>
      <c r="K143" s="21">
        <v>1250</v>
      </c>
      <c r="L143" s="21">
        <v>1250</v>
      </c>
      <c r="M143" s="21">
        <v>1250</v>
      </c>
      <c r="N143" s="21">
        <v>1250</v>
      </c>
      <c r="O143" s="4"/>
    </row>
    <row r="144" spans="2:16" s="1" customFormat="1" ht="26.25" customHeight="1" x14ac:dyDescent="0.2">
      <c r="B144" s="97"/>
      <c r="C144" s="73"/>
      <c r="D144" s="106"/>
      <c r="E144" s="87"/>
      <c r="F144" s="87"/>
      <c r="G144" s="87"/>
      <c r="H144" s="21" t="s">
        <v>103</v>
      </c>
      <c r="I144" s="87" t="s">
        <v>21</v>
      </c>
      <c r="J144" s="87"/>
      <c r="K144" s="87"/>
      <c r="L144" s="87"/>
      <c r="M144" s="87"/>
      <c r="N144" s="87"/>
      <c r="O144" s="4"/>
    </row>
    <row r="145" spans="2:15" s="1" customFormat="1" ht="47.25" x14ac:dyDescent="0.2">
      <c r="B145" s="97"/>
      <c r="C145" s="73"/>
      <c r="D145" s="106"/>
      <c r="E145" s="87"/>
      <c r="F145" s="87"/>
      <c r="G145" s="87"/>
      <c r="H145" s="35">
        <f>M138</f>
        <v>22500</v>
      </c>
      <c r="I145" s="21" t="s">
        <v>122</v>
      </c>
      <c r="J145" s="21"/>
      <c r="K145" s="35">
        <v>50000</v>
      </c>
      <c r="L145" s="35">
        <v>50000</v>
      </c>
      <c r="M145" s="35">
        <v>50000</v>
      </c>
      <c r="N145" s="35">
        <v>50000</v>
      </c>
      <c r="O145" s="4"/>
    </row>
    <row r="146" spans="2:15" s="1" customFormat="1" ht="30" customHeight="1" x14ac:dyDescent="0.2">
      <c r="B146" s="97"/>
      <c r="C146" s="73"/>
      <c r="D146" s="106"/>
      <c r="E146" s="87"/>
      <c r="F146" s="87"/>
      <c r="G146" s="87"/>
      <c r="H146" s="21"/>
      <c r="I146" s="21" t="s">
        <v>47</v>
      </c>
      <c r="J146" s="21"/>
      <c r="K146" s="35">
        <v>10000</v>
      </c>
      <c r="L146" s="35">
        <v>10000</v>
      </c>
      <c r="M146" s="35">
        <v>10000</v>
      </c>
      <c r="N146" s="35">
        <v>10000</v>
      </c>
      <c r="O146" s="4"/>
    </row>
    <row r="147" spans="2:15" s="1" customFormat="1" ht="24" customHeight="1" x14ac:dyDescent="0.2">
      <c r="B147" s="97"/>
      <c r="C147" s="73"/>
      <c r="D147" s="106"/>
      <c r="E147" s="87"/>
      <c r="F147" s="87"/>
      <c r="G147" s="87"/>
      <c r="H147" s="26" t="s">
        <v>104</v>
      </c>
      <c r="I147" s="87" t="s">
        <v>24</v>
      </c>
      <c r="J147" s="87"/>
      <c r="K147" s="87"/>
      <c r="L147" s="87"/>
      <c r="M147" s="87"/>
      <c r="N147" s="87"/>
      <c r="O147" s="4"/>
    </row>
    <row r="148" spans="2:15" s="1" customFormat="1" ht="45" customHeight="1" x14ac:dyDescent="0.2">
      <c r="B148" s="97"/>
      <c r="C148" s="73"/>
      <c r="D148" s="106"/>
      <c r="E148" s="87"/>
      <c r="F148" s="87"/>
      <c r="G148" s="87"/>
      <c r="H148" s="35">
        <f>N138</f>
        <v>22500</v>
      </c>
      <c r="I148" s="21" t="s">
        <v>203</v>
      </c>
      <c r="J148" s="21"/>
      <c r="K148" s="10">
        <v>100</v>
      </c>
      <c r="L148" s="10">
        <v>100</v>
      </c>
      <c r="M148" s="10">
        <v>100</v>
      </c>
      <c r="N148" s="10">
        <v>100</v>
      </c>
      <c r="O148" s="4"/>
    </row>
    <row r="149" spans="2:15" s="1" customFormat="1" ht="26.45" customHeight="1" x14ac:dyDescent="0.2">
      <c r="B149" s="97"/>
      <c r="C149" s="73"/>
      <c r="D149" s="106" t="s">
        <v>190</v>
      </c>
      <c r="E149" s="87" t="s">
        <v>119</v>
      </c>
      <c r="F149" s="87" t="s">
        <v>280</v>
      </c>
      <c r="G149" s="87" t="s">
        <v>12</v>
      </c>
      <c r="H149" s="22" t="s">
        <v>13</v>
      </c>
      <c r="I149" s="84" t="s">
        <v>42</v>
      </c>
      <c r="J149" s="85"/>
      <c r="K149" s="85"/>
      <c r="L149" s="85"/>
      <c r="M149" s="85"/>
      <c r="N149" s="86"/>
      <c r="O149" s="4" t="s">
        <v>167</v>
      </c>
    </row>
    <row r="150" spans="2:15" s="1" customFormat="1" ht="33.75" customHeight="1" x14ac:dyDescent="0.2">
      <c r="B150" s="97"/>
      <c r="C150" s="73"/>
      <c r="D150" s="106"/>
      <c r="E150" s="87"/>
      <c r="F150" s="87"/>
      <c r="G150" s="87"/>
      <c r="H150" s="35">
        <f>J150+K150+L150+M150+N150</f>
        <v>2240</v>
      </c>
      <c r="I150" s="21" t="s">
        <v>40</v>
      </c>
      <c r="J150" s="35">
        <v>420</v>
      </c>
      <c r="K150" s="35">
        <v>440</v>
      </c>
      <c r="L150" s="35">
        <v>460</v>
      </c>
      <c r="M150" s="35">
        <v>460</v>
      </c>
      <c r="N150" s="35">
        <v>460</v>
      </c>
      <c r="O150" s="4"/>
    </row>
    <row r="151" spans="2:15" s="1" customFormat="1" ht="26.45" customHeight="1" x14ac:dyDescent="0.2">
      <c r="B151" s="97"/>
      <c r="C151" s="73"/>
      <c r="D151" s="106"/>
      <c r="E151" s="87"/>
      <c r="F151" s="87"/>
      <c r="G151" s="87"/>
      <c r="H151" s="21" t="s">
        <v>120</v>
      </c>
      <c r="I151" s="87" t="s">
        <v>15</v>
      </c>
      <c r="J151" s="87"/>
      <c r="K151" s="87"/>
      <c r="L151" s="87"/>
      <c r="M151" s="87"/>
      <c r="N151" s="87"/>
      <c r="O151" s="4"/>
    </row>
    <row r="152" spans="2:15" s="1" customFormat="1" ht="33.75" customHeight="1" x14ac:dyDescent="0.2">
      <c r="B152" s="97"/>
      <c r="C152" s="73"/>
      <c r="D152" s="106"/>
      <c r="E152" s="87"/>
      <c r="F152" s="87"/>
      <c r="G152" s="87"/>
      <c r="H152" s="35">
        <f>J150</f>
        <v>420</v>
      </c>
      <c r="I152" s="21" t="s">
        <v>64</v>
      </c>
      <c r="J152" s="21">
        <v>3200</v>
      </c>
      <c r="K152" s="21">
        <v>3300</v>
      </c>
      <c r="L152" s="21">
        <v>2000</v>
      </c>
      <c r="M152" s="21">
        <v>2000</v>
      </c>
      <c r="N152" s="21">
        <v>2000</v>
      </c>
      <c r="O152" s="4"/>
    </row>
    <row r="153" spans="2:15" s="1" customFormat="1" ht="26.45" customHeight="1" x14ac:dyDescent="0.2">
      <c r="B153" s="97"/>
      <c r="C153" s="73"/>
      <c r="D153" s="106"/>
      <c r="E153" s="87"/>
      <c r="F153" s="87"/>
      <c r="G153" s="87"/>
      <c r="H153" s="21" t="s">
        <v>117</v>
      </c>
      <c r="I153" s="21" t="s">
        <v>36</v>
      </c>
      <c r="J153" s="21"/>
      <c r="K153" s="21"/>
      <c r="L153" s="21"/>
      <c r="M153" s="21"/>
      <c r="N153" s="21"/>
      <c r="O153" s="4"/>
    </row>
    <row r="154" spans="2:15" s="1" customFormat="1" ht="26.45" customHeight="1" x14ac:dyDescent="0.2">
      <c r="B154" s="97"/>
      <c r="C154" s="73"/>
      <c r="D154" s="106"/>
      <c r="E154" s="87"/>
      <c r="F154" s="87"/>
      <c r="G154" s="87"/>
      <c r="H154" s="10">
        <f>K150</f>
        <v>440</v>
      </c>
      <c r="I154" s="21" t="s">
        <v>57</v>
      </c>
      <c r="J154" s="21">
        <v>20</v>
      </c>
      <c r="K154" s="21">
        <v>20</v>
      </c>
      <c r="L154" s="21">
        <v>20</v>
      </c>
      <c r="M154" s="21">
        <v>20</v>
      </c>
      <c r="N154" s="21">
        <v>20</v>
      </c>
      <c r="O154" s="4"/>
    </row>
    <row r="155" spans="2:15" s="1" customFormat="1" ht="26.45" customHeight="1" x14ac:dyDescent="0.2">
      <c r="B155" s="97"/>
      <c r="C155" s="73"/>
      <c r="D155" s="106"/>
      <c r="E155" s="87"/>
      <c r="F155" s="87"/>
      <c r="G155" s="87"/>
      <c r="H155" s="21" t="s">
        <v>23</v>
      </c>
      <c r="I155" s="21" t="s">
        <v>58</v>
      </c>
      <c r="J155" s="21">
        <v>80</v>
      </c>
      <c r="K155" s="21">
        <v>80</v>
      </c>
      <c r="L155" s="21">
        <v>80</v>
      </c>
      <c r="M155" s="21">
        <v>80</v>
      </c>
      <c r="N155" s="21">
        <v>80</v>
      </c>
      <c r="O155" s="4"/>
    </row>
    <row r="156" spans="2:15" s="1" customFormat="1" ht="26.45" customHeight="1" x14ac:dyDescent="0.2">
      <c r="B156" s="97"/>
      <c r="C156" s="73"/>
      <c r="D156" s="106"/>
      <c r="E156" s="87"/>
      <c r="F156" s="87"/>
      <c r="G156" s="87"/>
      <c r="H156" s="10">
        <f>L150</f>
        <v>460</v>
      </c>
      <c r="I156" s="21"/>
      <c r="J156" s="21"/>
      <c r="K156" s="21"/>
      <c r="L156" s="21"/>
      <c r="M156" s="21"/>
      <c r="N156" s="21"/>
      <c r="O156" s="4"/>
    </row>
    <row r="157" spans="2:15" s="1" customFormat="1" ht="26.45" customHeight="1" x14ac:dyDescent="0.2">
      <c r="B157" s="97"/>
      <c r="C157" s="73"/>
      <c r="D157" s="106"/>
      <c r="E157" s="87"/>
      <c r="F157" s="87"/>
      <c r="G157" s="87"/>
      <c r="H157" s="21" t="s">
        <v>103</v>
      </c>
      <c r="I157" s="87" t="s">
        <v>21</v>
      </c>
      <c r="J157" s="87"/>
      <c r="K157" s="87"/>
      <c r="L157" s="87"/>
      <c r="M157" s="87"/>
      <c r="N157" s="87"/>
      <c r="O157" s="4"/>
    </row>
    <row r="158" spans="2:15" s="1" customFormat="1" ht="33" customHeight="1" x14ac:dyDescent="0.2">
      <c r="B158" s="97"/>
      <c r="C158" s="73"/>
      <c r="D158" s="106"/>
      <c r="E158" s="87"/>
      <c r="F158" s="87"/>
      <c r="G158" s="87"/>
      <c r="H158" s="10">
        <f>M150</f>
        <v>460</v>
      </c>
      <c r="I158" s="21" t="s">
        <v>65</v>
      </c>
      <c r="J158" s="21">
        <v>131.30000000000001</v>
      </c>
      <c r="K158" s="21">
        <v>133.30000000000001</v>
      </c>
      <c r="L158" s="21">
        <v>230</v>
      </c>
      <c r="M158" s="21">
        <v>230</v>
      </c>
      <c r="N158" s="21">
        <v>230</v>
      </c>
      <c r="O158" s="4"/>
    </row>
    <row r="159" spans="2:15" s="1" customFormat="1" ht="26.45" customHeight="1" x14ac:dyDescent="0.2">
      <c r="B159" s="97"/>
      <c r="C159" s="73"/>
      <c r="D159" s="106"/>
      <c r="E159" s="87"/>
      <c r="F159" s="87"/>
      <c r="G159" s="87"/>
      <c r="H159" s="21" t="s">
        <v>104</v>
      </c>
      <c r="I159" s="87" t="s">
        <v>24</v>
      </c>
      <c r="J159" s="87"/>
      <c r="K159" s="87"/>
      <c r="L159" s="87"/>
      <c r="M159" s="87"/>
      <c r="N159" s="87"/>
      <c r="O159" s="4"/>
    </row>
    <row r="160" spans="2:15" s="1" customFormat="1" ht="36" customHeight="1" x14ac:dyDescent="0.2">
      <c r="B160" s="97"/>
      <c r="C160" s="73"/>
      <c r="D160" s="106"/>
      <c r="E160" s="87"/>
      <c r="F160" s="87"/>
      <c r="G160" s="87"/>
      <c r="H160" s="10">
        <f>N150</f>
        <v>460</v>
      </c>
      <c r="I160" s="21" t="s">
        <v>146</v>
      </c>
      <c r="J160" s="10">
        <v>100</v>
      </c>
      <c r="K160" s="10">
        <f>(K152-J152)/J152*100+100</f>
        <v>103.125</v>
      </c>
      <c r="L160" s="10">
        <f>(L152-J152)/J152*100+100</f>
        <v>62.5</v>
      </c>
      <c r="M160" s="10">
        <f>L160</f>
        <v>62.5</v>
      </c>
      <c r="N160" s="10">
        <f>L160</f>
        <v>62.5</v>
      </c>
      <c r="O160" s="4"/>
    </row>
    <row r="161" spans="2:16" s="1" customFormat="1" ht="26.45" customHeight="1" x14ac:dyDescent="0.2">
      <c r="B161" s="97"/>
      <c r="C161" s="73"/>
      <c r="D161" s="122" t="s">
        <v>191</v>
      </c>
      <c r="E161" s="87" t="s">
        <v>119</v>
      </c>
      <c r="F161" s="87" t="s">
        <v>66</v>
      </c>
      <c r="G161" s="87" t="s">
        <v>12</v>
      </c>
      <c r="H161" s="23" t="s">
        <v>13</v>
      </c>
      <c r="I161" s="84" t="s">
        <v>42</v>
      </c>
      <c r="J161" s="85"/>
      <c r="K161" s="85"/>
      <c r="L161" s="85"/>
      <c r="M161" s="85"/>
      <c r="N161" s="86"/>
      <c r="O161" s="4"/>
      <c r="P161" s="1" t="s">
        <v>168</v>
      </c>
    </row>
    <row r="162" spans="2:16" s="1" customFormat="1" ht="34.5" customHeight="1" x14ac:dyDescent="0.2">
      <c r="B162" s="97"/>
      <c r="C162" s="73"/>
      <c r="D162" s="122"/>
      <c r="E162" s="87"/>
      <c r="F162" s="87"/>
      <c r="G162" s="87"/>
      <c r="H162" s="35">
        <f>J162+K162+L162+M162+N162</f>
        <v>11140</v>
      </c>
      <c r="I162" s="14" t="s">
        <v>14</v>
      </c>
      <c r="J162" s="35">
        <v>2000</v>
      </c>
      <c r="K162" s="35">
        <v>2200</v>
      </c>
      <c r="L162" s="35">
        <v>2420</v>
      </c>
      <c r="M162" s="35">
        <v>2240</v>
      </c>
      <c r="N162" s="35">
        <v>2280</v>
      </c>
      <c r="O162" s="4"/>
    </row>
    <row r="163" spans="2:16" s="1" customFormat="1" ht="18" customHeight="1" x14ac:dyDescent="0.2">
      <c r="B163" s="97"/>
      <c r="C163" s="73"/>
      <c r="D163" s="122"/>
      <c r="E163" s="87"/>
      <c r="F163" s="87"/>
      <c r="G163" s="87"/>
      <c r="H163" s="21" t="s">
        <v>120</v>
      </c>
      <c r="I163" s="14"/>
      <c r="J163" s="14"/>
      <c r="K163" s="14"/>
      <c r="L163" s="14"/>
      <c r="M163" s="14"/>
      <c r="N163" s="14"/>
      <c r="O163" s="4"/>
    </row>
    <row r="164" spans="2:16" s="1" customFormat="1" ht="26.45" customHeight="1" x14ac:dyDescent="0.2">
      <c r="B164" s="97"/>
      <c r="C164" s="73"/>
      <c r="D164" s="122"/>
      <c r="E164" s="87"/>
      <c r="F164" s="87"/>
      <c r="G164" s="87"/>
      <c r="H164" s="35">
        <f>J162</f>
        <v>2000</v>
      </c>
      <c r="I164" s="34"/>
      <c r="J164" s="34"/>
      <c r="K164" s="34"/>
      <c r="L164" s="34"/>
      <c r="M164" s="34"/>
      <c r="N164" s="34"/>
      <c r="O164" s="4"/>
    </row>
    <row r="165" spans="2:16" s="1" customFormat="1" ht="19.5" customHeight="1" x14ac:dyDescent="0.2">
      <c r="B165" s="97"/>
      <c r="C165" s="73"/>
      <c r="D165" s="122"/>
      <c r="E165" s="87"/>
      <c r="F165" s="87"/>
      <c r="G165" s="87"/>
      <c r="H165" s="21" t="s">
        <v>117</v>
      </c>
      <c r="I165" s="24"/>
      <c r="J165" s="24"/>
      <c r="K165" s="24"/>
      <c r="L165" s="24"/>
      <c r="M165" s="24"/>
      <c r="N165" s="24"/>
      <c r="O165" s="4"/>
    </row>
    <row r="166" spans="2:16" s="1" customFormat="1" ht="21.75" customHeight="1" x14ac:dyDescent="0.2">
      <c r="B166" s="97"/>
      <c r="C166" s="73"/>
      <c r="D166" s="122"/>
      <c r="E166" s="87"/>
      <c r="F166" s="87"/>
      <c r="G166" s="87"/>
      <c r="H166" s="35">
        <f>K162</f>
        <v>2200</v>
      </c>
      <c r="I166" s="123" t="s">
        <v>15</v>
      </c>
      <c r="J166" s="123"/>
      <c r="K166" s="123"/>
      <c r="L166" s="123"/>
      <c r="M166" s="123"/>
      <c r="N166" s="123"/>
      <c r="O166" s="4"/>
    </row>
    <row r="167" spans="2:16" s="1" customFormat="1" ht="27" customHeight="1" x14ac:dyDescent="0.2">
      <c r="B167" s="97"/>
      <c r="C167" s="73"/>
      <c r="D167" s="122"/>
      <c r="E167" s="87"/>
      <c r="F167" s="87"/>
      <c r="G167" s="87"/>
      <c r="H167" s="21" t="s">
        <v>23</v>
      </c>
      <c r="I167" s="24" t="s">
        <v>105</v>
      </c>
      <c r="J167" s="24">
        <v>500</v>
      </c>
      <c r="K167" s="24">
        <v>520</v>
      </c>
      <c r="L167" s="24">
        <v>550</v>
      </c>
      <c r="M167" s="24">
        <v>560</v>
      </c>
      <c r="N167" s="24">
        <v>570</v>
      </c>
      <c r="O167" s="4"/>
    </row>
    <row r="168" spans="2:16" s="1" customFormat="1" ht="36" customHeight="1" x14ac:dyDescent="0.2">
      <c r="B168" s="97"/>
      <c r="C168" s="73"/>
      <c r="D168" s="122"/>
      <c r="E168" s="87"/>
      <c r="F168" s="87"/>
      <c r="G168" s="87"/>
      <c r="H168" s="35">
        <f>L162</f>
        <v>2420</v>
      </c>
      <c r="I168" s="24" t="s">
        <v>69</v>
      </c>
      <c r="J168" s="24">
        <v>4000</v>
      </c>
      <c r="K168" s="24">
        <v>4200</v>
      </c>
      <c r="L168" s="24">
        <v>4600</v>
      </c>
      <c r="M168" s="24">
        <v>4800</v>
      </c>
      <c r="N168" s="24">
        <v>5000</v>
      </c>
      <c r="O168" s="4"/>
    </row>
    <row r="169" spans="2:16" s="1" customFormat="1" ht="26.45" customHeight="1" x14ac:dyDescent="0.2">
      <c r="B169" s="97"/>
      <c r="C169" s="73"/>
      <c r="D169" s="122"/>
      <c r="E169" s="87"/>
      <c r="F169" s="87"/>
      <c r="G169" s="87"/>
      <c r="H169" s="21" t="s">
        <v>103</v>
      </c>
      <c r="I169" s="123" t="s">
        <v>21</v>
      </c>
      <c r="J169" s="123"/>
      <c r="K169" s="123"/>
      <c r="L169" s="123"/>
      <c r="M169" s="123"/>
      <c r="N169" s="123"/>
      <c r="O169" s="4"/>
    </row>
    <row r="170" spans="2:16" s="1" customFormat="1" ht="26.45" customHeight="1" x14ac:dyDescent="0.2">
      <c r="B170" s="97"/>
      <c r="C170" s="73"/>
      <c r="D170" s="122"/>
      <c r="E170" s="87"/>
      <c r="F170" s="87"/>
      <c r="G170" s="87"/>
      <c r="H170" s="35">
        <f>M162</f>
        <v>2240</v>
      </c>
      <c r="I170" s="24" t="s">
        <v>70</v>
      </c>
      <c r="J170" s="14">
        <v>500</v>
      </c>
      <c r="K170" s="24">
        <v>523.79999999999995</v>
      </c>
      <c r="L170" s="24">
        <v>526.1</v>
      </c>
      <c r="M170" s="24">
        <v>466.7</v>
      </c>
      <c r="N170" s="14">
        <v>456</v>
      </c>
      <c r="O170" s="4"/>
    </row>
    <row r="171" spans="2:16" s="1" customFormat="1" ht="26.45" customHeight="1" x14ac:dyDescent="0.2">
      <c r="B171" s="97"/>
      <c r="C171" s="73"/>
      <c r="D171" s="122"/>
      <c r="E171" s="87"/>
      <c r="F171" s="87"/>
      <c r="G171" s="87"/>
      <c r="H171" s="21" t="s">
        <v>104</v>
      </c>
      <c r="I171" s="123" t="s">
        <v>24</v>
      </c>
      <c r="J171" s="123"/>
      <c r="K171" s="123"/>
      <c r="L171" s="123"/>
      <c r="M171" s="123"/>
      <c r="N171" s="123"/>
      <c r="O171" s="4"/>
    </row>
    <row r="172" spans="2:16" s="1" customFormat="1" ht="33.75" customHeight="1" x14ac:dyDescent="0.2">
      <c r="B172" s="97"/>
      <c r="C172" s="73"/>
      <c r="D172" s="122"/>
      <c r="E172" s="87"/>
      <c r="F172" s="87"/>
      <c r="G172" s="87"/>
      <c r="H172" s="35">
        <f>N162</f>
        <v>2280</v>
      </c>
      <c r="I172" s="24" t="s">
        <v>147</v>
      </c>
      <c r="J172" s="10">
        <v>100</v>
      </c>
      <c r="K172" s="10">
        <f>K168/J168*100</f>
        <v>105</v>
      </c>
      <c r="L172" s="10">
        <f>L167/J167*100</f>
        <v>110.00000000000001</v>
      </c>
      <c r="M172" s="10">
        <f>M167/J167*100</f>
        <v>112.00000000000001</v>
      </c>
      <c r="N172" s="10">
        <f>N168/J168*100</f>
        <v>125</v>
      </c>
      <c r="O172" s="4"/>
    </row>
    <row r="173" spans="2:16" s="1" customFormat="1" ht="27" customHeight="1" x14ac:dyDescent="0.2">
      <c r="B173" s="97"/>
      <c r="C173" s="73"/>
      <c r="D173" s="99" t="s">
        <v>215</v>
      </c>
      <c r="E173" s="72" t="s">
        <v>214</v>
      </c>
      <c r="F173" s="72" t="s">
        <v>213</v>
      </c>
      <c r="G173" s="21"/>
      <c r="H173" s="22" t="s">
        <v>13</v>
      </c>
      <c r="I173" s="84" t="s">
        <v>42</v>
      </c>
      <c r="J173" s="85"/>
      <c r="K173" s="85"/>
      <c r="L173" s="85"/>
      <c r="M173" s="85"/>
      <c r="N173" s="86"/>
      <c r="O173" s="4"/>
      <c r="P173" s="1" t="s">
        <v>169</v>
      </c>
    </row>
    <row r="174" spans="2:16" s="1" customFormat="1" ht="27" customHeight="1" x14ac:dyDescent="0.2">
      <c r="B174" s="97"/>
      <c r="C174" s="73"/>
      <c r="D174" s="100"/>
      <c r="E174" s="73"/>
      <c r="F174" s="73"/>
      <c r="G174" s="21"/>
      <c r="H174" s="35">
        <f>J174+K174+L174+M174+N174</f>
        <v>10830</v>
      </c>
      <c r="I174" s="21" t="s">
        <v>14</v>
      </c>
      <c r="J174" s="35">
        <v>3000</v>
      </c>
      <c r="K174" s="35">
        <v>3630</v>
      </c>
      <c r="L174" s="35">
        <v>4200</v>
      </c>
      <c r="M174" s="35"/>
      <c r="N174" s="35"/>
      <c r="O174" s="4"/>
    </row>
    <row r="175" spans="2:16" s="1" customFormat="1" ht="27" customHeight="1" x14ac:dyDescent="0.2">
      <c r="B175" s="97"/>
      <c r="C175" s="73"/>
      <c r="D175" s="100"/>
      <c r="E175" s="73"/>
      <c r="F175" s="73"/>
      <c r="G175" s="21"/>
      <c r="H175" s="21" t="s">
        <v>120</v>
      </c>
      <c r="I175" s="34"/>
      <c r="J175" s="34"/>
      <c r="K175" s="34"/>
      <c r="L175" s="34"/>
      <c r="M175" s="34"/>
      <c r="N175" s="34"/>
      <c r="O175" s="4"/>
    </row>
    <row r="176" spans="2:16" s="1" customFormat="1" ht="27" customHeight="1" x14ac:dyDescent="0.2">
      <c r="B176" s="97"/>
      <c r="C176" s="73"/>
      <c r="D176" s="100"/>
      <c r="E176" s="73"/>
      <c r="F176" s="73"/>
      <c r="G176" s="21"/>
      <c r="H176" s="35">
        <f>J174</f>
        <v>3000</v>
      </c>
      <c r="I176" s="87" t="s">
        <v>15</v>
      </c>
      <c r="J176" s="87"/>
      <c r="K176" s="87"/>
      <c r="L176" s="87"/>
      <c r="M176" s="87"/>
      <c r="N176" s="87"/>
      <c r="O176" s="4"/>
    </row>
    <row r="177" spans="2:16" s="1" customFormat="1" ht="27" customHeight="1" x14ac:dyDescent="0.2">
      <c r="B177" s="97"/>
      <c r="C177" s="73"/>
      <c r="D177" s="100"/>
      <c r="E177" s="73"/>
      <c r="F177" s="73"/>
      <c r="G177" s="21"/>
      <c r="H177" s="21" t="s">
        <v>117</v>
      </c>
      <c r="I177" s="21" t="s">
        <v>124</v>
      </c>
      <c r="J177" s="21">
        <v>10000</v>
      </c>
      <c r="K177" s="21">
        <v>1500</v>
      </c>
      <c r="L177" s="21">
        <f>L179+L180</f>
        <v>1615</v>
      </c>
      <c r="M177" s="21"/>
      <c r="N177" s="21"/>
      <c r="O177" s="4"/>
    </row>
    <row r="178" spans="2:16" s="1" customFormat="1" ht="27" customHeight="1" x14ac:dyDescent="0.2">
      <c r="B178" s="97"/>
      <c r="C178" s="73"/>
      <c r="D178" s="100"/>
      <c r="E178" s="73"/>
      <c r="F178" s="73"/>
      <c r="G178" s="21"/>
      <c r="H178" s="35">
        <f>K174</f>
        <v>3630</v>
      </c>
      <c r="I178" s="21" t="s">
        <v>17</v>
      </c>
      <c r="J178" s="21"/>
      <c r="K178" s="21"/>
      <c r="L178" s="21" t="s">
        <v>18</v>
      </c>
      <c r="M178" s="21" t="s">
        <v>18</v>
      </c>
      <c r="N178" s="21" t="s">
        <v>18</v>
      </c>
      <c r="O178" s="4"/>
    </row>
    <row r="179" spans="2:16" s="1" customFormat="1" ht="27" customHeight="1" x14ac:dyDescent="0.2">
      <c r="B179" s="97"/>
      <c r="C179" s="73"/>
      <c r="D179" s="100"/>
      <c r="E179" s="73"/>
      <c r="F179" s="73"/>
      <c r="G179" s="21"/>
      <c r="H179" s="21" t="s">
        <v>23</v>
      </c>
      <c r="I179" s="21" t="s">
        <v>71</v>
      </c>
      <c r="J179" s="21">
        <v>8000</v>
      </c>
      <c r="K179" s="21">
        <v>1000</v>
      </c>
      <c r="L179" s="21">
        <v>1100</v>
      </c>
      <c r="M179" s="21"/>
      <c r="N179" s="21"/>
      <c r="O179" s="4"/>
    </row>
    <row r="180" spans="2:16" s="1" customFormat="1" ht="27" customHeight="1" x14ac:dyDescent="0.2">
      <c r="B180" s="97"/>
      <c r="C180" s="73"/>
      <c r="D180" s="100"/>
      <c r="E180" s="73"/>
      <c r="F180" s="73"/>
      <c r="G180" s="21"/>
      <c r="H180" s="35">
        <f>L174</f>
        <v>4200</v>
      </c>
      <c r="I180" s="21" t="s">
        <v>72</v>
      </c>
      <c r="J180" s="21">
        <v>2000</v>
      </c>
      <c r="K180" s="21">
        <v>500</v>
      </c>
      <c r="L180" s="21">
        <v>515</v>
      </c>
      <c r="M180" s="21"/>
      <c r="N180" s="21"/>
      <c r="O180" s="4"/>
    </row>
    <row r="181" spans="2:16" s="1" customFormat="1" ht="27" customHeight="1" x14ac:dyDescent="0.2">
      <c r="B181" s="97"/>
      <c r="C181" s="73"/>
      <c r="D181" s="100"/>
      <c r="E181" s="73"/>
      <c r="F181" s="73"/>
      <c r="G181" s="21"/>
      <c r="H181" s="21"/>
      <c r="I181" s="87" t="s">
        <v>21</v>
      </c>
      <c r="J181" s="87"/>
      <c r="K181" s="87"/>
      <c r="L181" s="87"/>
      <c r="M181" s="87"/>
      <c r="N181" s="87"/>
      <c r="O181" s="4"/>
    </row>
    <row r="182" spans="2:16" s="1" customFormat="1" ht="27" customHeight="1" x14ac:dyDescent="0.2">
      <c r="B182" s="97"/>
      <c r="C182" s="73"/>
      <c r="D182" s="100"/>
      <c r="E182" s="73"/>
      <c r="F182" s="73"/>
      <c r="G182" s="21"/>
      <c r="H182" s="35"/>
      <c r="I182" s="21" t="s">
        <v>53</v>
      </c>
      <c r="J182" s="35">
        <v>300</v>
      </c>
      <c r="K182" s="35">
        <v>2420</v>
      </c>
      <c r="L182" s="35">
        <v>2600</v>
      </c>
      <c r="M182" s="35"/>
      <c r="N182" s="35"/>
      <c r="O182" s="4"/>
    </row>
    <row r="183" spans="2:16" s="1" customFormat="1" ht="27" customHeight="1" x14ac:dyDescent="0.2">
      <c r="B183" s="97"/>
      <c r="C183" s="73"/>
      <c r="D183" s="100"/>
      <c r="E183" s="73"/>
      <c r="F183" s="73"/>
      <c r="G183" s="21"/>
      <c r="H183" s="21"/>
      <c r="I183" s="87" t="s">
        <v>73</v>
      </c>
      <c r="J183" s="87"/>
      <c r="K183" s="87"/>
      <c r="L183" s="87"/>
      <c r="M183" s="87"/>
      <c r="N183" s="87"/>
      <c r="O183" s="4"/>
    </row>
    <row r="184" spans="2:16" s="1" customFormat="1" ht="39" customHeight="1" x14ac:dyDescent="0.2">
      <c r="B184" s="97"/>
      <c r="C184" s="73"/>
      <c r="D184" s="101"/>
      <c r="E184" s="74"/>
      <c r="F184" s="74"/>
      <c r="G184" s="21"/>
      <c r="H184" s="35"/>
      <c r="I184" s="21" t="s">
        <v>237</v>
      </c>
      <c r="J184" s="10">
        <v>100</v>
      </c>
      <c r="K184" s="10">
        <f>K177/J177*100</f>
        <v>15</v>
      </c>
      <c r="L184" s="10">
        <f>L177/J177*100</f>
        <v>16.150000000000002</v>
      </c>
      <c r="M184" s="10"/>
      <c r="N184" s="10"/>
      <c r="O184" s="4"/>
    </row>
    <row r="185" spans="2:16" s="1" customFormat="1" ht="27" customHeight="1" x14ac:dyDescent="0.2">
      <c r="B185" s="97"/>
      <c r="C185" s="73"/>
      <c r="D185" s="125" t="s">
        <v>272</v>
      </c>
      <c r="E185" s="95" t="s">
        <v>107</v>
      </c>
      <c r="F185" s="87" t="s">
        <v>138</v>
      </c>
      <c r="G185" s="87" t="s">
        <v>12</v>
      </c>
      <c r="H185" s="22" t="s">
        <v>13</v>
      </c>
      <c r="I185" s="84" t="s">
        <v>42</v>
      </c>
      <c r="J185" s="85"/>
      <c r="K185" s="85"/>
      <c r="L185" s="85"/>
      <c r="M185" s="85"/>
      <c r="N185" s="86"/>
      <c r="O185" s="4"/>
      <c r="P185" s="1" t="s">
        <v>169</v>
      </c>
    </row>
    <row r="186" spans="2:16" s="1" customFormat="1" ht="35.25" customHeight="1" x14ac:dyDescent="0.2">
      <c r="B186" s="97"/>
      <c r="C186" s="73"/>
      <c r="D186" s="125"/>
      <c r="E186" s="95"/>
      <c r="F186" s="87"/>
      <c r="G186" s="87"/>
      <c r="H186" s="35">
        <f>J186+K186+L186+M186+N186</f>
        <v>12600</v>
      </c>
      <c r="I186" s="21" t="s">
        <v>14</v>
      </c>
      <c r="J186" s="35"/>
      <c r="K186" s="35"/>
      <c r="L186" s="35">
        <v>4200</v>
      </c>
      <c r="M186" s="35">
        <v>4200</v>
      </c>
      <c r="N186" s="35">
        <v>4200</v>
      </c>
      <c r="O186" s="4"/>
    </row>
    <row r="187" spans="2:16" s="1" customFormat="1" ht="24.75" customHeight="1" x14ac:dyDescent="0.2">
      <c r="B187" s="97"/>
      <c r="C187" s="73"/>
      <c r="D187" s="125"/>
      <c r="E187" s="95"/>
      <c r="F187" s="87"/>
      <c r="G187" s="87"/>
      <c r="H187" s="21" t="s">
        <v>23</v>
      </c>
      <c r="I187" s="34"/>
      <c r="J187" s="34"/>
      <c r="K187" s="34"/>
      <c r="L187" s="34"/>
      <c r="M187" s="34"/>
      <c r="N187" s="34"/>
      <c r="O187" s="4"/>
    </row>
    <row r="188" spans="2:16" s="1" customFormat="1" ht="24.75" customHeight="1" x14ac:dyDescent="0.2">
      <c r="B188" s="97"/>
      <c r="C188" s="73"/>
      <c r="D188" s="125"/>
      <c r="E188" s="95"/>
      <c r="F188" s="87"/>
      <c r="G188" s="87"/>
      <c r="H188" s="35">
        <f>L186</f>
        <v>4200</v>
      </c>
      <c r="I188" s="87" t="s">
        <v>15</v>
      </c>
      <c r="J188" s="87"/>
      <c r="K188" s="87"/>
      <c r="L188" s="87"/>
      <c r="M188" s="87"/>
      <c r="N188" s="87"/>
      <c r="O188" s="4"/>
    </row>
    <row r="189" spans="2:16" s="1" customFormat="1" ht="35.25" customHeight="1" x14ac:dyDescent="0.2">
      <c r="B189" s="97"/>
      <c r="C189" s="73"/>
      <c r="D189" s="125"/>
      <c r="E189" s="95"/>
      <c r="F189" s="87"/>
      <c r="G189" s="87"/>
      <c r="H189" s="21" t="s">
        <v>103</v>
      </c>
      <c r="I189" s="21" t="s">
        <v>238</v>
      </c>
      <c r="J189" s="21"/>
      <c r="K189" s="21"/>
      <c r="L189" s="21">
        <f>L186*1000/L194</f>
        <v>3500</v>
      </c>
      <c r="M189" s="21">
        <f>M186*1000/M194</f>
        <v>3500</v>
      </c>
      <c r="N189" s="21">
        <f>N186*1000/N194</f>
        <v>3500</v>
      </c>
      <c r="O189" s="4"/>
    </row>
    <row r="190" spans="2:16" s="1" customFormat="1" ht="23.25" customHeight="1" x14ac:dyDescent="0.2">
      <c r="B190" s="97"/>
      <c r="C190" s="73"/>
      <c r="D190" s="125"/>
      <c r="E190" s="95"/>
      <c r="F190" s="87"/>
      <c r="G190" s="87"/>
      <c r="H190" s="35">
        <f>M186</f>
        <v>4200</v>
      </c>
      <c r="I190" s="21" t="s">
        <v>17</v>
      </c>
      <c r="J190" s="21"/>
      <c r="K190" s="21"/>
      <c r="L190" s="21" t="s">
        <v>18</v>
      </c>
      <c r="M190" s="21" t="s">
        <v>18</v>
      </c>
      <c r="N190" s="21" t="s">
        <v>18</v>
      </c>
      <c r="O190" s="4"/>
    </row>
    <row r="191" spans="2:16" s="1" customFormat="1" ht="22.5" customHeight="1" x14ac:dyDescent="0.2">
      <c r="B191" s="97"/>
      <c r="C191" s="73"/>
      <c r="D191" s="125"/>
      <c r="E191" s="95"/>
      <c r="F191" s="87"/>
      <c r="G191" s="87"/>
      <c r="H191" s="21" t="s">
        <v>109</v>
      </c>
      <c r="I191" s="21" t="s">
        <v>71</v>
      </c>
      <c r="J191" s="21"/>
      <c r="K191" s="21"/>
      <c r="L191" s="21">
        <f>L189*0.8</f>
        <v>2800</v>
      </c>
      <c r="M191" s="21">
        <f>M189*0.8</f>
        <v>2800</v>
      </c>
      <c r="N191" s="21">
        <f>N189*0.8</f>
        <v>2800</v>
      </c>
      <c r="O191" s="4"/>
    </row>
    <row r="192" spans="2:16" s="1" customFormat="1" ht="22.5" customHeight="1" x14ac:dyDescent="0.2">
      <c r="B192" s="97"/>
      <c r="C192" s="73"/>
      <c r="D192" s="125"/>
      <c r="E192" s="95"/>
      <c r="F192" s="87"/>
      <c r="G192" s="87"/>
      <c r="H192" s="35">
        <f>N186</f>
        <v>4200</v>
      </c>
      <c r="I192" s="21" t="s">
        <v>72</v>
      </c>
      <c r="J192" s="21"/>
      <c r="K192" s="21"/>
      <c r="L192" s="21">
        <f>L189-L191</f>
        <v>700</v>
      </c>
      <c r="M192" s="21">
        <f>M189-M191</f>
        <v>700</v>
      </c>
      <c r="N192" s="21">
        <f>N189-N191</f>
        <v>700</v>
      </c>
      <c r="O192" s="4"/>
    </row>
    <row r="193" spans="2:16" s="1" customFormat="1" ht="22.5" customHeight="1" x14ac:dyDescent="0.2">
      <c r="B193" s="97"/>
      <c r="C193" s="73"/>
      <c r="D193" s="125"/>
      <c r="E193" s="95"/>
      <c r="F193" s="87"/>
      <c r="G193" s="87"/>
      <c r="H193" s="34"/>
      <c r="I193" s="87" t="s">
        <v>21</v>
      </c>
      <c r="J193" s="87"/>
      <c r="K193" s="87"/>
      <c r="L193" s="87"/>
      <c r="M193" s="87"/>
      <c r="N193" s="87"/>
      <c r="O193" s="4"/>
    </row>
    <row r="194" spans="2:16" s="1" customFormat="1" ht="31.5" customHeight="1" x14ac:dyDescent="0.2">
      <c r="B194" s="97"/>
      <c r="C194" s="73"/>
      <c r="D194" s="125"/>
      <c r="E194" s="95"/>
      <c r="F194" s="87"/>
      <c r="G194" s="87"/>
      <c r="H194" s="34"/>
      <c r="I194" s="21" t="s">
        <v>236</v>
      </c>
      <c r="J194" s="35"/>
      <c r="K194" s="35"/>
      <c r="L194" s="35">
        <v>1200</v>
      </c>
      <c r="M194" s="35">
        <v>1200</v>
      </c>
      <c r="N194" s="35">
        <v>1200</v>
      </c>
      <c r="O194" s="4"/>
    </row>
    <row r="195" spans="2:16" s="1" customFormat="1" ht="29.25" customHeight="1" x14ac:dyDescent="0.2">
      <c r="B195" s="97"/>
      <c r="C195" s="73"/>
      <c r="D195" s="125"/>
      <c r="E195" s="95"/>
      <c r="F195" s="87"/>
      <c r="G195" s="87"/>
      <c r="H195" s="34"/>
      <c r="I195" s="87" t="s">
        <v>73</v>
      </c>
      <c r="J195" s="87"/>
      <c r="K195" s="87"/>
      <c r="L195" s="87"/>
      <c r="M195" s="87"/>
      <c r="N195" s="87"/>
      <c r="O195" s="4"/>
    </row>
    <row r="196" spans="2:16" s="1" customFormat="1" ht="42" customHeight="1" x14ac:dyDescent="0.2">
      <c r="B196" s="97"/>
      <c r="C196" s="73"/>
      <c r="D196" s="125"/>
      <c r="E196" s="95"/>
      <c r="F196" s="87"/>
      <c r="G196" s="87"/>
      <c r="H196" s="34"/>
      <c r="I196" s="21" t="s">
        <v>233</v>
      </c>
      <c r="J196" s="10"/>
      <c r="K196" s="10"/>
      <c r="L196" s="10">
        <v>100</v>
      </c>
      <c r="M196" s="10">
        <f>M189/L189*100</f>
        <v>100</v>
      </c>
      <c r="N196" s="10">
        <f>N189/L189*100</f>
        <v>100</v>
      </c>
      <c r="O196" s="4"/>
    </row>
    <row r="197" spans="2:16" s="1" customFormat="1" ht="26.45" customHeight="1" x14ac:dyDescent="0.2">
      <c r="B197" s="97"/>
      <c r="C197" s="73"/>
      <c r="D197" s="112" t="s">
        <v>254</v>
      </c>
      <c r="E197" s="87" t="s">
        <v>116</v>
      </c>
      <c r="F197" s="87" t="s">
        <v>226</v>
      </c>
      <c r="G197" s="87" t="s">
        <v>12</v>
      </c>
      <c r="H197" s="22" t="s">
        <v>13</v>
      </c>
      <c r="I197" s="124" t="s">
        <v>48</v>
      </c>
      <c r="J197" s="124"/>
      <c r="K197" s="124"/>
      <c r="L197" s="124"/>
      <c r="M197" s="124"/>
      <c r="N197" s="124"/>
      <c r="O197" s="4"/>
      <c r="P197" s="1" t="s">
        <v>170</v>
      </c>
    </row>
    <row r="198" spans="2:16" s="1" customFormat="1" ht="41.25" customHeight="1" x14ac:dyDescent="0.2">
      <c r="B198" s="97"/>
      <c r="C198" s="73"/>
      <c r="D198" s="112"/>
      <c r="E198" s="87"/>
      <c r="F198" s="87"/>
      <c r="G198" s="87"/>
      <c r="H198" s="35">
        <f>K198+L198+M198+N198</f>
        <v>265653</v>
      </c>
      <c r="I198" s="21" t="s">
        <v>14</v>
      </c>
      <c r="J198" s="21"/>
      <c r="K198" s="35">
        <v>53355</v>
      </c>
      <c r="L198" s="35">
        <v>70766</v>
      </c>
      <c r="M198" s="35">
        <v>70766</v>
      </c>
      <c r="N198" s="35">
        <v>70766</v>
      </c>
      <c r="O198" s="4"/>
    </row>
    <row r="199" spans="2:16" s="1" customFormat="1" ht="21.75" customHeight="1" x14ac:dyDescent="0.2">
      <c r="B199" s="97"/>
      <c r="C199" s="73"/>
      <c r="D199" s="112"/>
      <c r="E199" s="87"/>
      <c r="F199" s="87"/>
      <c r="G199" s="87"/>
      <c r="H199" s="21" t="s">
        <v>117</v>
      </c>
      <c r="I199" s="21"/>
      <c r="J199" s="21"/>
      <c r="K199" s="21"/>
      <c r="L199" s="10"/>
      <c r="M199" s="10"/>
      <c r="N199" s="10"/>
      <c r="O199" s="4"/>
    </row>
    <row r="200" spans="2:16" s="1" customFormat="1" ht="21" customHeight="1" x14ac:dyDescent="0.2">
      <c r="B200" s="97"/>
      <c r="C200" s="73"/>
      <c r="D200" s="112"/>
      <c r="E200" s="87"/>
      <c r="F200" s="87"/>
      <c r="G200" s="87"/>
      <c r="H200" s="35">
        <f>K198</f>
        <v>53355</v>
      </c>
      <c r="I200" s="21"/>
      <c r="J200" s="21"/>
      <c r="K200" s="21"/>
      <c r="L200" s="10"/>
      <c r="M200" s="10"/>
      <c r="N200" s="10"/>
      <c r="O200" s="4"/>
    </row>
    <row r="201" spans="2:16" s="1" customFormat="1" ht="26.45" customHeight="1" x14ac:dyDescent="0.2">
      <c r="B201" s="97"/>
      <c r="C201" s="73"/>
      <c r="D201" s="112"/>
      <c r="E201" s="87"/>
      <c r="F201" s="87"/>
      <c r="G201" s="87"/>
      <c r="H201" s="21" t="s">
        <v>23</v>
      </c>
      <c r="I201" s="95" t="s">
        <v>49</v>
      </c>
      <c r="J201" s="95"/>
      <c r="K201" s="95"/>
      <c r="L201" s="95" t="s">
        <v>18</v>
      </c>
      <c r="M201" s="95" t="s">
        <v>18</v>
      </c>
      <c r="N201" s="95" t="s">
        <v>18</v>
      </c>
      <c r="O201" s="4"/>
    </row>
    <row r="202" spans="2:16" s="1" customFormat="1" ht="32.25" customHeight="1" x14ac:dyDescent="0.2">
      <c r="B202" s="97"/>
      <c r="C202" s="73"/>
      <c r="D202" s="112"/>
      <c r="E202" s="87"/>
      <c r="F202" s="87"/>
      <c r="G202" s="87"/>
      <c r="H202" s="35">
        <f>L198</f>
        <v>70766</v>
      </c>
      <c r="I202" s="21" t="s">
        <v>121</v>
      </c>
      <c r="J202" s="21"/>
      <c r="K202" s="21">
        <v>3000</v>
      </c>
      <c r="L202" s="21">
        <v>3452</v>
      </c>
      <c r="M202" s="21">
        <v>3452</v>
      </c>
      <c r="N202" s="21">
        <v>3452</v>
      </c>
      <c r="O202" s="4"/>
    </row>
    <row r="203" spans="2:16" s="1" customFormat="1" ht="26.45" customHeight="1" x14ac:dyDescent="0.2">
      <c r="B203" s="97"/>
      <c r="C203" s="73"/>
      <c r="D203" s="112"/>
      <c r="E203" s="87"/>
      <c r="F203" s="87"/>
      <c r="G203" s="87"/>
      <c r="H203" s="21" t="s">
        <v>103</v>
      </c>
      <c r="I203" s="88" t="s">
        <v>50</v>
      </c>
      <c r="J203" s="89"/>
      <c r="K203" s="89"/>
      <c r="L203" s="89"/>
      <c r="M203" s="89"/>
      <c r="N203" s="90"/>
      <c r="O203" s="4"/>
    </row>
    <row r="204" spans="2:16" s="1" customFormat="1" ht="29.25" customHeight="1" x14ac:dyDescent="0.2">
      <c r="B204" s="97"/>
      <c r="C204" s="73"/>
      <c r="D204" s="112"/>
      <c r="E204" s="87"/>
      <c r="F204" s="87"/>
      <c r="G204" s="87"/>
      <c r="H204" s="35">
        <f>M198</f>
        <v>70766</v>
      </c>
      <c r="I204" s="21" t="s">
        <v>123</v>
      </c>
      <c r="J204" s="21"/>
      <c r="K204" s="35">
        <v>17785</v>
      </c>
      <c r="L204" s="35">
        <v>20500</v>
      </c>
      <c r="M204" s="35">
        <v>20500</v>
      </c>
      <c r="N204" s="35">
        <v>20500</v>
      </c>
      <c r="O204" s="4"/>
    </row>
    <row r="205" spans="2:16" s="1" customFormat="1" ht="26.45" customHeight="1" x14ac:dyDescent="0.2">
      <c r="B205" s="97"/>
      <c r="C205" s="73"/>
      <c r="D205" s="112"/>
      <c r="E205" s="87"/>
      <c r="F205" s="87"/>
      <c r="G205" s="87"/>
      <c r="H205" s="21" t="s">
        <v>104</v>
      </c>
      <c r="I205" s="95" t="s">
        <v>51</v>
      </c>
      <c r="J205" s="95"/>
      <c r="K205" s="95"/>
      <c r="L205" s="95" t="s">
        <v>18</v>
      </c>
      <c r="M205" s="95" t="s">
        <v>18</v>
      </c>
      <c r="N205" s="95" t="s">
        <v>18</v>
      </c>
      <c r="O205" s="4"/>
    </row>
    <row r="206" spans="2:16" s="1" customFormat="1" ht="30.75" customHeight="1" x14ac:dyDescent="0.2">
      <c r="B206" s="97"/>
      <c r="C206" s="73"/>
      <c r="D206" s="112"/>
      <c r="E206" s="87"/>
      <c r="F206" s="87"/>
      <c r="G206" s="87"/>
      <c r="H206" s="35">
        <f>N198</f>
        <v>70766</v>
      </c>
      <c r="I206" s="21" t="s">
        <v>204</v>
      </c>
      <c r="J206" s="21"/>
      <c r="K206" s="10">
        <v>100</v>
      </c>
      <c r="L206" s="10">
        <f>L202/K202*100</f>
        <v>115.06666666666668</v>
      </c>
      <c r="M206" s="10">
        <f>M202/K202*100</f>
        <v>115.06666666666668</v>
      </c>
      <c r="N206" s="10">
        <f>N202/K202*100</f>
        <v>115.06666666666668</v>
      </c>
      <c r="O206" s="4"/>
    </row>
    <row r="207" spans="2:16" s="1" customFormat="1" ht="26.45" customHeight="1" x14ac:dyDescent="0.2">
      <c r="B207" s="97"/>
      <c r="C207" s="73"/>
      <c r="D207" s="119" t="s">
        <v>271</v>
      </c>
      <c r="E207" s="72" t="s">
        <v>107</v>
      </c>
      <c r="F207" s="87" t="s">
        <v>138</v>
      </c>
      <c r="G207" s="72" t="s">
        <v>12</v>
      </c>
      <c r="H207" s="23" t="s">
        <v>13</v>
      </c>
      <c r="I207" s="84" t="s">
        <v>42</v>
      </c>
      <c r="J207" s="85"/>
      <c r="K207" s="85"/>
      <c r="L207" s="85"/>
      <c r="M207" s="85"/>
      <c r="N207" s="86"/>
      <c r="O207" s="4"/>
      <c r="P207" s="1" t="s">
        <v>158</v>
      </c>
    </row>
    <row r="208" spans="2:16" s="1" customFormat="1" ht="27.75" customHeight="1" x14ac:dyDescent="0.2">
      <c r="B208" s="97"/>
      <c r="C208" s="73"/>
      <c r="D208" s="120"/>
      <c r="E208" s="73"/>
      <c r="F208" s="87"/>
      <c r="G208" s="73"/>
      <c r="H208" s="35">
        <f>L208+M208+N208</f>
        <v>10800</v>
      </c>
      <c r="I208" s="21" t="s">
        <v>14</v>
      </c>
      <c r="J208" s="24"/>
      <c r="K208" s="24"/>
      <c r="L208" s="35">
        <v>2400</v>
      </c>
      <c r="M208" s="35">
        <v>3600</v>
      </c>
      <c r="N208" s="35">
        <v>4800</v>
      </c>
      <c r="O208" s="4"/>
    </row>
    <row r="209" spans="2:16" s="1" customFormat="1" ht="26.45" customHeight="1" x14ac:dyDescent="0.2">
      <c r="B209" s="97"/>
      <c r="C209" s="73"/>
      <c r="D209" s="120"/>
      <c r="E209" s="73"/>
      <c r="F209" s="87"/>
      <c r="G209" s="73"/>
      <c r="H209" s="21" t="s">
        <v>23</v>
      </c>
      <c r="I209" s="123" t="s">
        <v>15</v>
      </c>
      <c r="J209" s="123"/>
      <c r="K209" s="123"/>
      <c r="L209" s="123"/>
      <c r="M209" s="123"/>
      <c r="N209" s="123"/>
      <c r="O209" s="4"/>
    </row>
    <row r="210" spans="2:16" s="1" customFormat="1" ht="21" customHeight="1" x14ac:dyDescent="0.2">
      <c r="B210" s="97"/>
      <c r="C210" s="73"/>
      <c r="D210" s="120"/>
      <c r="E210" s="73"/>
      <c r="F210" s="87"/>
      <c r="G210" s="73"/>
      <c r="H210" s="35">
        <f>L208</f>
        <v>2400</v>
      </c>
      <c r="I210" s="21" t="s">
        <v>110</v>
      </c>
      <c r="J210" s="21"/>
      <c r="K210" s="21"/>
      <c r="L210" s="24">
        <v>200</v>
      </c>
      <c r="M210" s="24">
        <v>300</v>
      </c>
      <c r="N210" s="24">
        <v>400</v>
      </c>
      <c r="O210" s="4"/>
    </row>
    <row r="211" spans="2:16" s="1" customFormat="1" ht="26.45" customHeight="1" x14ac:dyDescent="0.2">
      <c r="B211" s="97"/>
      <c r="C211" s="73"/>
      <c r="D211" s="120"/>
      <c r="E211" s="73"/>
      <c r="F211" s="87"/>
      <c r="G211" s="73"/>
      <c r="H211" s="21" t="s">
        <v>103</v>
      </c>
      <c r="I211" s="123" t="s">
        <v>21</v>
      </c>
      <c r="J211" s="123"/>
      <c r="K211" s="123"/>
      <c r="L211" s="123"/>
      <c r="M211" s="123"/>
      <c r="N211" s="123"/>
      <c r="O211" s="4"/>
    </row>
    <row r="212" spans="2:16" s="1" customFormat="1" ht="29.25" customHeight="1" x14ac:dyDescent="0.2">
      <c r="B212" s="97"/>
      <c r="C212" s="73"/>
      <c r="D212" s="120"/>
      <c r="E212" s="73"/>
      <c r="F212" s="87"/>
      <c r="G212" s="73"/>
      <c r="H212" s="35">
        <f>M208</f>
        <v>3600</v>
      </c>
      <c r="I212" s="59" t="s">
        <v>70</v>
      </c>
      <c r="J212" s="24"/>
      <c r="K212" s="24"/>
      <c r="L212" s="35">
        <v>12000</v>
      </c>
      <c r="M212" s="35">
        <v>12000</v>
      </c>
      <c r="N212" s="35">
        <v>12000</v>
      </c>
      <c r="O212" s="4"/>
    </row>
    <row r="213" spans="2:16" s="1" customFormat="1" ht="26.45" customHeight="1" x14ac:dyDescent="0.2">
      <c r="B213" s="97"/>
      <c r="C213" s="73"/>
      <c r="D213" s="120"/>
      <c r="E213" s="73"/>
      <c r="F213" s="87"/>
      <c r="G213" s="73"/>
      <c r="H213" s="21" t="s">
        <v>104</v>
      </c>
      <c r="I213" s="123" t="s">
        <v>24</v>
      </c>
      <c r="J213" s="123"/>
      <c r="K213" s="123"/>
      <c r="L213" s="123"/>
      <c r="M213" s="123"/>
      <c r="N213" s="123"/>
      <c r="O213" s="4"/>
    </row>
    <row r="214" spans="2:16" s="1" customFormat="1" ht="38.25" customHeight="1" x14ac:dyDescent="0.2">
      <c r="B214" s="97"/>
      <c r="C214" s="73"/>
      <c r="D214" s="121"/>
      <c r="E214" s="74"/>
      <c r="F214" s="87"/>
      <c r="G214" s="74"/>
      <c r="H214" s="35">
        <f>N208</f>
        <v>4800</v>
      </c>
      <c r="I214" s="21" t="s">
        <v>233</v>
      </c>
      <c r="J214" s="24"/>
      <c r="K214" s="24"/>
      <c r="L214" s="10">
        <v>100</v>
      </c>
      <c r="M214" s="10">
        <v>100</v>
      </c>
      <c r="N214" s="10">
        <v>100</v>
      </c>
      <c r="O214" s="4"/>
    </row>
    <row r="215" spans="2:16" s="1" customFormat="1" ht="19.899999999999999" customHeight="1" x14ac:dyDescent="0.2">
      <c r="B215" s="97"/>
      <c r="C215" s="73"/>
      <c r="D215" s="106" t="s">
        <v>216</v>
      </c>
      <c r="E215" s="87" t="s">
        <v>119</v>
      </c>
      <c r="F215" s="87" t="s">
        <v>11</v>
      </c>
      <c r="G215" s="87" t="s">
        <v>12</v>
      </c>
      <c r="H215" s="23" t="s">
        <v>13</v>
      </c>
      <c r="I215" s="84" t="s">
        <v>42</v>
      </c>
      <c r="J215" s="85"/>
      <c r="K215" s="85"/>
      <c r="L215" s="85"/>
      <c r="M215" s="85"/>
      <c r="N215" s="86"/>
      <c r="O215" s="4"/>
      <c r="P215" s="1" t="s">
        <v>171</v>
      </c>
    </row>
    <row r="216" spans="2:16" s="1" customFormat="1" ht="31.5" customHeight="1" x14ac:dyDescent="0.2">
      <c r="B216" s="97"/>
      <c r="C216" s="73"/>
      <c r="D216" s="106"/>
      <c r="E216" s="87"/>
      <c r="F216" s="87"/>
      <c r="G216" s="87"/>
      <c r="H216" s="35">
        <f>J216+K216+L216+M216+N216</f>
        <v>223024.8</v>
      </c>
      <c r="I216" s="21" t="s">
        <v>14</v>
      </c>
      <c r="J216" s="35">
        <v>21183.8</v>
      </c>
      <c r="K216" s="35">
        <v>60000</v>
      </c>
      <c r="L216" s="35">
        <v>38970</v>
      </c>
      <c r="M216" s="35">
        <v>46754</v>
      </c>
      <c r="N216" s="35">
        <v>56117</v>
      </c>
      <c r="O216" s="4"/>
    </row>
    <row r="217" spans="2:16" s="1" customFormat="1" ht="24" customHeight="1" x14ac:dyDescent="0.2">
      <c r="B217" s="97"/>
      <c r="C217" s="73"/>
      <c r="D217" s="106"/>
      <c r="E217" s="87"/>
      <c r="F217" s="87"/>
      <c r="G217" s="87"/>
      <c r="H217" s="24" t="s">
        <v>120</v>
      </c>
      <c r="I217" s="123" t="s">
        <v>15</v>
      </c>
      <c r="J217" s="123"/>
      <c r="K217" s="123"/>
      <c r="L217" s="123"/>
      <c r="M217" s="123"/>
      <c r="N217" s="123"/>
      <c r="O217" s="4"/>
    </row>
    <row r="218" spans="2:16" s="1" customFormat="1" ht="30.75" customHeight="1" x14ac:dyDescent="0.2">
      <c r="B218" s="97"/>
      <c r="C218" s="73"/>
      <c r="D218" s="106"/>
      <c r="E218" s="87"/>
      <c r="F218" s="87"/>
      <c r="G218" s="87"/>
      <c r="H218" s="15">
        <f>J216</f>
        <v>21183.8</v>
      </c>
      <c r="I218" s="24" t="s">
        <v>224</v>
      </c>
      <c r="J218" s="24">
        <v>10</v>
      </c>
      <c r="K218" s="24">
        <v>10</v>
      </c>
      <c r="L218" s="24">
        <v>10</v>
      </c>
      <c r="M218" s="24">
        <v>10</v>
      </c>
      <c r="N218" s="24">
        <v>10</v>
      </c>
      <c r="O218" s="4"/>
    </row>
    <row r="219" spans="2:16" s="1" customFormat="1" ht="29.25" customHeight="1" x14ac:dyDescent="0.2">
      <c r="B219" s="97"/>
      <c r="C219" s="73"/>
      <c r="D219" s="106"/>
      <c r="E219" s="87"/>
      <c r="F219" s="87"/>
      <c r="G219" s="87"/>
      <c r="H219" s="24" t="s">
        <v>117</v>
      </c>
      <c r="I219" s="24" t="s">
        <v>16</v>
      </c>
      <c r="J219" s="24">
        <v>25</v>
      </c>
      <c r="K219" s="24">
        <v>65</v>
      </c>
      <c r="L219" s="24">
        <v>40</v>
      </c>
      <c r="M219" s="24">
        <v>50</v>
      </c>
      <c r="N219" s="24">
        <v>60</v>
      </c>
      <c r="O219" s="4"/>
    </row>
    <row r="220" spans="2:16" s="1" customFormat="1" ht="22.5" customHeight="1" x14ac:dyDescent="0.2">
      <c r="B220" s="97"/>
      <c r="C220" s="73"/>
      <c r="D220" s="106"/>
      <c r="E220" s="87"/>
      <c r="F220" s="87"/>
      <c r="G220" s="87"/>
      <c r="H220" s="15">
        <f>K216</f>
        <v>60000</v>
      </c>
      <c r="I220" s="24" t="s">
        <v>17</v>
      </c>
      <c r="J220" s="24"/>
      <c r="K220" s="24"/>
      <c r="L220" s="24"/>
      <c r="M220" s="9"/>
      <c r="N220" s="9"/>
      <c r="O220" s="4"/>
    </row>
    <row r="221" spans="2:16" s="1" customFormat="1" ht="21.75" customHeight="1" x14ac:dyDescent="0.2">
      <c r="B221" s="97"/>
      <c r="C221" s="73"/>
      <c r="D221" s="106"/>
      <c r="E221" s="87"/>
      <c r="F221" s="87"/>
      <c r="G221" s="87"/>
      <c r="H221" s="24" t="s">
        <v>23</v>
      </c>
      <c r="I221" s="24" t="s">
        <v>19</v>
      </c>
      <c r="J221" s="24">
        <v>20</v>
      </c>
      <c r="K221" s="24">
        <v>40</v>
      </c>
      <c r="L221" s="24">
        <v>28</v>
      </c>
      <c r="M221" s="9">
        <v>32</v>
      </c>
      <c r="N221" s="9">
        <v>40</v>
      </c>
      <c r="O221" s="4"/>
    </row>
    <row r="222" spans="2:16" s="1" customFormat="1" ht="23.25" customHeight="1" x14ac:dyDescent="0.2">
      <c r="B222" s="97"/>
      <c r="C222" s="73"/>
      <c r="D222" s="106"/>
      <c r="E222" s="87"/>
      <c r="F222" s="87"/>
      <c r="G222" s="87"/>
      <c r="H222" s="15">
        <f>L216</f>
        <v>38970</v>
      </c>
      <c r="I222" s="24" t="s">
        <v>20</v>
      </c>
      <c r="J222" s="24">
        <v>5</v>
      </c>
      <c r="K222" s="24">
        <v>25</v>
      </c>
      <c r="L222" s="24">
        <v>12</v>
      </c>
      <c r="M222" s="9">
        <v>18</v>
      </c>
      <c r="N222" s="9">
        <v>20</v>
      </c>
      <c r="O222" s="4"/>
    </row>
    <row r="223" spans="2:16" s="1" customFormat="1" ht="21" customHeight="1" x14ac:dyDescent="0.2">
      <c r="B223" s="97"/>
      <c r="C223" s="73"/>
      <c r="D223" s="106"/>
      <c r="E223" s="87"/>
      <c r="F223" s="87"/>
      <c r="G223" s="87"/>
      <c r="H223" s="24" t="s">
        <v>103</v>
      </c>
      <c r="I223" s="123" t="s">
        <v>21</v>
      </c>
      <c r="J223" s="123"/>
      <c r="K223" s="123"/>
      <c r="L223" s="123"/>
      <c r="M223" s="123"/>
      <c r="N223" s="123"/>
      <c r="O223" s="4"/>
    </row>
    <row r="224" spans="2:16" s="1" customFormat="1" ht="35.25" customHeight="1" x14ac:dyDescent="0.2">
      <c r="B224" s="97"/>
      <c r="C224" s="73"/>
      <c r="D224" s="106"/>
      <c r="E224" s="87"/>
      <c r="F224" s="87"/>
      <c r="G224" s="87"/>
      <c r="H224" s="15">
        <f>M216</f>
        <v>46754</v>
      </c>
      <c r="I224" s="24" t="s">
        <v>22</v>
      </c>
      <c r="J224" s="24">
        <v>847.4</v>
      </c>
      <c r="K224" s="24">
        <v>923.1</v>
      </c>
      <c r="L224" s="15">
        <v>974.3</v>
      </c>
      <c r="M224" s="15">
        <f>M216/M219</f>
        <v>935.08</v>
      </c>
      <c r="N224" s="15">
        <f>N216/N219</f>
        <v>935.2833333333333</v>
      </c>
      <c r="O224" s="4"/>
    </row>
    <row r="225" spans="2:16" s="1" customFormat="1" ht="23.25" customHeight="1" x14ac:dyDescent="0.2">
      <c r="B225" s="97"/>
      <c r="C225" s="73"/>
      <c r="D225" s="106"/>
      <c r="E225" s="87"/>
      <c r="F225" s="87"/>
      <c r="G225" s="87"/>
      <c r="H225" s="24" t="s">
        <v>104</v>
      </c>
      <c r="I225" s="123" t="s">
        <v>24</v>
      </c>
      <c r="J225" s="123"/>
      <c r="K225" s="123"/>
      <c r="L225" s="123"/>
      <c r="M225" s="123"/>
      <c r="N225" s="123"/>
      <c r="O225" s="4"/>
    </row>
    <row r="226" spans="2:16" s="1" customFormat="1" ht="43.5" customHeight="1" x14ac:dyDescent="0.2">
      <c r="B226" s="97"/>
      <c r="C226" s="73"/>
      <c r="D226" s="106"/>
      <c r="E226" s="87"/>
      <c r="F226" s="87"/>
      <c r="G226" s="87"/>
      <c r="H226" s="15">
        <f>N216</f>
        <v>56117</v>
      </c>
      <c r="I226" s="24" t="s">
        <v>148</v>
      </c>
      <c r="J226" s="14">
        <v>100</v>
      </c>
      <c r="K226" s="14">
        <f>K219/J219*100</f>
        <v>260</v>
      </c>
      <c r="L226" s="14">
        <f>L219/J219*100</f>
        <v>160</v>
      </c>
      <c r="M226" s="14">
        <f>M219/J219*100</f>
        <v>200</v>
      </c>
      <c r="N226" s="14">
        <f>N219/J219*100</f>
        <v>240</v>
      </c>
      <c r="O226" s="4"/>
    </row>
    <row r="227" spans="2:16" s="1" customFormat="1" ht="24.75" customHeight="1" x14ac:dyDescent="0.2">
      <c r="B227" s="97"/>
      <c r="C227" s="73"/>
      <c r="D227" s="106" t="s">
        <v>217</v>
      </c>
      <c r="E227" s="95" t="s">
        <v>281</v>
      </c>
      <c r="F227" s="87" t="s">
        <v>25</v>
      </c>
      <c r="G227" s="87" t="s">
        <v>12</v>
      </c>
      <c r="H227" s="23" t="s">
        <v>13</v>
      </c>
      <c r="I227" s="84" t="s">
        <v>42</v>
      </c>
      <c r="J227" s="85"/>
      <c r="K227" s="85"/>
      <c r="L227" s="85"/>
      <c r="M227" s="85"/>
      <c r="N227" s="86"/>
      <c r="O227" s="4"/>
      <c r="P227" s="1" t="s">
        <v>172</v>
      </c>
    </row>
    <row r="228" spans="2:16" s="1" customFormat="1" ht="34.5" customHeight="1" x14ac:dyDescent="0.2">
      <c r="B228" s="97"/>
      <c r="C228" s="73"/>
      <c r="D228" s="106"/>
      <c r="E228" s="95"/>
      <c r="F228" s="87"/>
      <c r="G228" s="87"/>
      <c r="H228" s="35">
        <f>J228+K228+L228+M228+N228</f>
        <v>156000</v>
      </c>
      <c r="I228" s="24" t="s">
        <v>14</v>
      </c>
      <c r="J228" s="58">
        <v>3000</v>
      </c>
      <c r="K228" s="58">
        <v>20000</v>
      </c>
      <c r="L228" s="58">
        <v>62000</v>
      </c>
      <c r="M228" s="58">
        <v>71000</v>
      </c>
      <c r="N228" s="58"/>
      <c r="O228" s="4"/>
    </row>
    <row r="229" spans="2:16" s="1" customFormat="1" ht="22.5" customHeight="1" x14ac:dyDescent="0.2">
      <c r="B229" s="97"/>
      <c r="C229" s="73"/>
      <c r="D229" s="106"/>
      <c r="E229" s="95"/>
      <c r="F229" s="87"/>
      <c r="G229" s="87"/>
      <c r="H229" s="24" t="s">
        <v>120</v>
      </c>
      <c r="I229" s="24"/>
      <c r="J229" s="45"/>
      <c r="K229" s="45"/>
      <c r="L229" s="45"/>
      <c r="M229" s="45"/>
      <c r="N229" s="45"/>
      <c r="O229" s="4"/>
    </row>
    <row r="230" spans="2:16" s="1" customFormat="1" ht="20.25" customHeight="1" x14ac:dyDescent="0.2">
      <c r="B230" s="97"/>
      <c r="C230" s="73"/>
      <c r="D230" s="106"/>
      <c r="E230" s="95"/>
      <c r="F230" s="87"/>
      <c r="G230" s="87"/>
      <c r="H230" s="15">
        <f>J228</f>
        <v>3000</v>
      </c>
      <c r="I230" s="24"/>
      <c r="J230" s="35"/>
      <c r="K230" s="35"/>
      <c r="L230" s="35"/>
      <c r="M230" s="35"/>
      <c r="N230" s="35"/>
      <c r="O230" s="4"/>
    </row>
    <row r="231" spans="2:16" s="1" customFormat="1" ht="24" customHeight="1" x14ac:dyDescent="0.2">
      <c r="B231" s="97"/>
      <c r="C231" s="73"/>
      <c r="D231" s="106"/>
      <c r="E231" s="95"/>
      <c r="F231" s="87"/>
      <c r="G231" s="87"/>
      <c r="H231" s="24" t="s">
        <v>117</v>
      </c>
      <c r="I231" s="123" t="s">
        <v>15</v>
      </c>
      <c r="J231" s="123"/>
      <c r="K231" s="123"/>
      <c r="L231" s="123"/>
      <c r="M231" s="123"/>
      <c r="N231" s="123"/>
      <c r="O231" s="4"/>
    </row>
    <row r="232" spans="2:16" s="1" customFormat="1" ht="34.5" customHeight="1" x14ac:dyDescent="0.2">
      <c r="B232" s="97"/>
      <c r="C232" s="73"/>
      <c r="D232" s="106"/>
      <c r="E232" s="95"/>
      <c r="F232" s="87"/>
      <c r="G232" s="87"/>
      <c r="H232" s="15">
        <f>K228</f>
        <v>20000</v>
      </c>
      <c r="I232" s="24" t="s">
        <v>26</v>
      </c>
      <c r="J232" s="24">
        <v>1</v>
      </c>
      <c r="K232" s="24">
        <v>2</v>
      </c>
      <c r="L232" s="71">
        <v>2</v>
      </c>
      <c r="M232" s="71">
        <v>2</v>
      </c>
      <c r="N232" s="24"/>
      <c r="O232" s="4"/>
    </row>
    <row r="233" spans="2:16" s="1" customFormat="1" ht="34.5" customHeight="1" x14ac:dyDescent="0.2">
      <c r="B233" s="97"/>
      <c r="C233" s="73"/>
      <c r="D233" s="106"/>
      <c r="E233" s="95"/>
      <c r="F233" s="87"/>
      <c r="G233" s="87"/>
      <c r="H233" s="24" t="s">
        <v>23</v>
      </c>
      <c r="I233" s="24" t="s">
        <v>27</v>
      </c>
      <c r="J233" s="24">
        <v>0</v>
      </c>
      <c r="K233" s="24">
        <v>2</v>
      </c>
      <c r="L233" s="71">
        <v>2</v>
      </c>
      <c r="M233" s="71">
        <v>2</v>
      </c>
      <c r="N233" s="24"/>
      <c r="O233" s="4"/>
    </row>
    <row r="234" spans="2:16" s="1" customFormat="1" ht="24" customHeight="1" x14ac:dyDescent="0.2">
      <c r="B234" s="97"/>
      <c r="C234" s="73"/>
      <c r="D234" s="106"/>
      <c r="E234" s="95"/>
      <c r="F234" s="87"/>
      <c r="G234" s="87"/>
      <c r="H234" s="15">
        <f>L228</f>
        <v>62000</v>
      </c>
      <c r="I234" s="123" t="s">
        <v>21</v>
      </c>
      <c r="J234" s="123"/>
      <c r="K234" s="123"/>
      <c r="L234" s="123"/>
      <c r="M234" s="123"/>
      <c r="N234" s="123"/>
      <c r="O234" s="4"/>
    </row>
    <row r="235" spans="2:16" s="1" customFormat="1" ht="42.75" customHeight="1" x14ac:dyDescent="0.2">
      <c r="B235" s="97"/>
      <c r="C235" s="73"/>
      <c r="D235" s="106"/>
      <c r="E235" s="95"/>
      <c r="F235" s="87"/>
      <c r="G235" s="87"/>
      <c r="H235" s="24" t="s">
        <v>103</v>
      </c>
      <c r="I235" s="24" t="s">
        <v>28</v>
      </c>
      <c r="J235" s="15">
        <v>3000</v>
      </c>
      <c r="K235" s="15">
        <v>9500</v>
      </c>
      <c r="L235" s="15">
        <v>29500</v>
      </c>
      <c r="M235" s="24">
        <v>33500</v>
      </c>
      <c r="N235" s="24"/>
      <c r="O235" s="4"/>
    </row>
    <row r="236" spans="2:16" s="1" customFormat="1" ht="42" customHeight="1" x14ac:dyDescent="0.2">
      <c r="B236" s="97"/>
      <c r="C236" s="73"/>
      <c r="D236" s="106"/>
      <c r="E236" s="95"/>
      <c r="F236" s="87"/>
      <c r="G236" s="87"/>
      <c r="H236" s="15">
        <f>M228</f>
        <v>71000</v>
      </c>
      <c r="I236" s="24" t="s">
        <v>264</v>
      </c>
      <c r="J236" s="24">
        <v>0</v>
      </c>
      <c r="K236" s="15">
        <v>500</v>
      </c>
      <c r="L236" s="15">
        <v>1500</v>
      </c>
      <c r="M236" s="15">
        <v>2000</v>
      </c>
      <c r="N236" s="15"/>
      <c r="O236" s="4"/>
    </row>
    <row r="237" spans="2:16" s="1" customFormat="1" ht="21.75" customHeight="1" x14ac:dyDescent="0.2">
      <c r="B237" s="97"/>
      <c r="C237" s="73"/>
      <c r="D237" s="106"/>
      <c r="E237" s="95"/>
      <c r="F237" s="87"/>
      <c r="G237" s="87"/>
      <c r="H237" s="24" t="s">
        <v>104</v>
      </c>
      <c r="I237" s="123" t="s">
        <v>24</v>
      </c>
      <c r="J237" s="123"/>
      <c r="K237" s="123"/>
      <c r="L237" s="123"/>
      <c r="M237" s="123"/>
      <c r="N237" s="123"/>
      <c r="O237" s="4"/>
    </row>
    <row r="238" spans="2:16" s="1" customFormat="1" ht="44.25" customHeight="1" x14ac:dyDescent="0.2">
      <c r="B238" s="98"/>
      <c r="C238" s="74"/>
      <c r="D238" s="106"/>
      <c r="E238" s="95"/>
      <c r="F238" s="87"/>
      <c r="G238" s="87"/>
      <c r="H238" s="15">
        <f>N228</f>
        <v>0</v>
      </c>
      <c r="I238" s="24" t="s">
        <v>149</v>
      </c>
      <c r="J238" s="14">
        <v>100</v>
      </c>
      <c r="K238" s="14">
        <v>100</v>
      </c>
      <c r="L238" s="14">
        <v>100</v>
      </c>
      <c r="M238" s="14">
        <v>100</v>
      </c>
      <c r="N238" s="14"/>
      <c r="O238" s="4"/>
    </row>
    <row r="239" spans="2:16" s="1" customFormat="1" ht="26.45" customHeight="1" x14ac:dyDescent="0.2">
      <c r="B239" s="126" t="s">
        <v>112</v>
      </c>
      <c r="C239" s="126" t="s">
        <v>143</v>
      </c>
      <c r="D239" s="106" t="s">
        <v>218</v>
      </c>
      <c r="E239" s="87" t="s">
        <v>119</v>
      </c>
      <c r="F239" s="87" t="s">
        <v>55</v>
      </c>
      <c r="G239" s="87" t="s">
        <v>12</v>
      </c>
      <c r="H239" s="22" t="s">
        <v>13</v>
      </c>
      <c r="I239" s="84" t="s">
        <v>42</v>
      </c>
      <c r="J239" s="85"/>
      <c r="K239" s="85"/>
      <c r="L239" s="85"/>
      <c r="M239" s="85"/>
      <c r="N239" s="86"/>
      <c r="O239" s="4"/>
      <c r="P239" s="1" t="s">
        <v>173</v>
      </c>
    </row>
    <row r="240" spans="2:16" s="1" customFormat="1" ht="33" customHeight="1" x14ac:dyDescent="0.2">
      <c r="B240" s="127"/>
      <c r="C240" s="127"/>
      <c r="D240" s="106"/>
      <c r="E240" s="87"/>
      <c r="F240" s="87"/>
      <c r="G240" s="87"/>
      <c r="H240" s="35">
        <f>J240+K240+L240+M240+N240</f>
        <v>33500</v>
      </c>
      <c r="I240" s="21" t="s">
        <v>14</v>
      </c>
      <c r="J240" s="35">
        <v>6700</v>
      </c>
      <c r="K240" s="35">
        <v>6700</v>
      </c>
      <c r="L240" s="35">
        <v>6700</v>
      </c>
      <c r="M240" s="35">
        <v>6700</v>
      </c>
      <c r="N240" s="35">
        <v>6700</v>
      </c>
      <c r="O240" s="4"/>
    </row>
    <row r="241" spans="2:16" s="1" customFormat="1" ht="20.25" customHeight="1" x14ac:dyDescent="0.2">
      <c r="B241" s="127"/>
      <c r="C241" s="127"/>
      <c r="D241" s="106"/>
      <c r="E241" s="87"/>
      <c r="F241" s="87"/>
      <c r="G241" s="87"/>
      <c r="H241" s="21" t="s">
        <v>120</v>
      </c>
      <c r="I241" s="21"/>
      <c r="J241" s="35"/>
      <c r="K241" s="35"/>
      <c r="L241" s="35"/>
      <c r="M241" s="35"/>
      <c r="N241" s="35"/>
      <c r="O241" s="4"/>
    </row>
    <row r="242" spans="2:16" s="1" customFormat="1" ht="26.45" customHeight="1" x14ac:dyDescent="0.2">
      <c r="B242" s="127"/>
      <c r="C242" s="127"/>
      <c r="D242" s="106"/>
      <c r="E242" s="87"/>
      <c r="F242" s="87"/>
      <c r="G242" s="87"/>
      <c r="H242" s="35">
        <f>J240</f>
        <v>6700</v>
      </c>
      <c r="I242" s="87" t="s">
        <v>15</v>
      </c>
      <c r="J242" s="87"/>
      <c r="K242" s="87"/>
      <c r="L242" s="87"/>
      <c r="M242" s="87"/>
      <c r="N242" s="87"/>
      <c r="O242" s="4"/>
    </row>
    <row r="243" spans="2:16" s="1" customFormat="1" ht="29.25" customHeight="1" x14ac:dyDescent="0.2">
      <c r="B243" s="127"/>
      <c r="C243" s="127"/>
      <c r="D243" s="106"/>
      <c r="E243" s="87"/>
      <c r="F243" s="87"/>
      <c r="G243" s="87"/>
      <c r="H243" s="21" t="s">
        <v>117</v>
      </c>
      <c r="I243" s="21" t="s">
        <v>56</v>
      </c>
      <c r="J243" s="21">
        <v>3000</v>
      </c>
      <c r="K243" s="21">
        <v>3000</v>
      </c>
      <c r="L243" s="21">
        <v>3000</v>
      </c>
      <c r="M243" s="21">
        <v>3000</v>
      </c>
      <c r="N243" s="21">
        <v>3000</v>
      </c>
      <c r="O243" s="4"/>
    </row>
    <row r="244" spans="2:16" s="1" customFormat="1" ht="26.45" customHeight="1" x14ac:dyDescent="0.2">
      <c r="B244" s="127"/>
      <c r="C244" s="127"/>
      <c r="D244" s="106"/>
      <c r="E244" s="87"/>
      <c r="F244" s="87"/>
      <c r="G244" s="87"/>
      <c r="H244" s="35">
        <f>K240</f>
        <v>6700</v>
      </c>
      <c r="I244" s="21" t="s">
        <v>36</v>
      </c>
      <c r="J244" s="21"/>
      <c r="K244" s="21"/>
      <c r="L244" s="21"/>
      <c r="M244" s="21"/>
      <c r="N244" s="21"/>
      <c r="O244" s="4"/>
    </row>
    <row r="245" spans="2:16" s="1" customFormat="1" ht="26.45" customHeight="1" x14ac:dyDescent="0.2">
      <c r="B245" s="127"/>
      <c r="C245" s="127"/>
      <c r="D245" s="106"/>
      <c r="E245" s="87"/>
      <c r="F245" s="87"/>
      <c r="G245" s="87"/>
      <c r="H245" s="21" t="s">
        <v>23</v>
      </c>
      <c r="I245" s="21" t="s">
        <v>57</v>
      </c>
      <c r="J245" s="21">
        <v>85</v>
      </c>
      <c r="K245" s="21">
        <v>85</v>
      </c>
      <c r="L245" s="21">
        <v>70</v>
      </c>
      <c r="M245" s="21">
        <v>70</v>
      </c>
      <c r="N245" s="21">
        <v>70</v>
      </c>
      <c r="O245" s="4"/>
    </row>
    <row r="246" spans="2:16" s="1" customFormat="1" ht="26.45" customHeight="1" x14ac:dyDescent="0.2">
      <c r="B246" s="127"/>
      <c r="C246" s="127"/>
      <c r="D246" s="106"/>
      <c r="E246" s="87"/>
      <c r="F246" s="87"/>
      <c r="G246" s="87"/>
      <c r="H246" s="35">
        <f>L240</f>
        <v>6700</v>
      </c>
      <c r="I246" s="21" t="s">
        <v>58</v>
      </c>
      <c r="J246" s="21">
        <v>15</v>
      </c>
      <c r="K246" s="21">
        <v>15</v>
      </c>
      <c r="L246" s="21">
        <v>30</v>
      </c>
      <c r="M246" s="21">
        <v>30</v>
      </c>
      <c r="N246" s="21">
        <v>30</v>
      </c>
      <c r="O246" s="4"/>
    </row>
    <row r="247" spans="2:16" s="1" customFormat="1" ht="26.45" customHeight="1" x14ac:dyDescent="0.2">
      <c r="B247" s="127"/>
      <c r="C247" s="127"/>
      <c r="D247" s="106"/>
      <c r="E247" s="87"/>
      <c r="F247" s="87"/>
      <c r="G247" s="87"/>
      <c r="H247" s="21" t="s">
        <v>103</v>
      </c>
      <c r="I247" s="87" t="s">
        <v>21</v>
      </c>
      <c r="J247" s="87"/>
      <c r="K247" s="87"/>
      <c r="L247" s="87"/>
      <c r="M247" s="87"/>
      <c r="N247" s="87"/>
      <c r="O247" s="4"/>
    </row>
    <row r="248" spans="2:16" s="1" customFormat="1" ht="38.25" customHeight="1" x14ac:dyDescent="0.2">
      <c r="B248" s="127"/>
      <c r="C248" s="127"/>
      <c r="D248" s="106"/>
      <c r="E248" s="87"/>
      <c r="F248" s="87"/>
      <c r="G248" s="87"/>
      <c r="H248" s="35">
        <f>M240</f>
        <v>6700</v>
      </c>
      <c r="I248" s="21" t="s">
        <v>59</v>
      </c>
      <c r="J248" s="35">
        <f>J240*1000/J243</f>
        <v>2233.3333333333335</v>
      </c>
      <c r="K248" s="35">
        <f t="shared" ref="K248:N248" si="3">K240*1000/K243</f>
        <v>2233.3333333333335</v>
      </c>
      <c r="L248" s="35">
        <f t="shared" si="3"/>
        <v>2233.3333333333335</v>
      </c>
      <c r="M248" s="35">
        <f t="shared" si="3"/>
        <v>2233.3333333333335</v>
      </c>
      <c r="N248" s="35">
        <f t="shared" si="3"/>
        <v>2233.3333333333335</v>
      </c>
      <c r="O248" s="4"/>
    </row>
    <row r="249" spans="2:16" s="1" customFormat="1" ht="26.45" customHeight="1" x14ac:dyDescent="0.2">
      <c r="B249" s="127"/>
      <c r="C249" s="127"/>
      <c r="D249" s="106"/>
      <c r="E249" s="87"/>
      <c r="F249" s="87"/>
      <c r="G249" s="87"/>
      <c r="H249" s="21" t="s">
        <v>109</v>
      </c>
      <c r="I249" s="87" t="s">
        <v>24</v>
      </c>
      <c r="J249" s="87"/>
      <c r="K249" s="87"/>
      <c r="L249" s="87"/>
      <c r="M249" s="87"/>
      <c r="N249" s="87"/>
      <c r="O249" s="4"/>
    </row>
    <row r="250" spans="2:16" s="1" customFormat="1" ht="27" customHeight="1" x14ac:dyDescent="0.2">
      <c r="B250" s="127"/>
      <c r="C250" s="127"/>
      <c r="D250" s="106"/>
      <c r="E250" s="87"/>
      <c r="F250" s="87"/>
      <c r="G250" s="87"/>
      <c r="H250" s="35">
        <f>N240</f>
        <v>6700</v>
      </c>
      <c r="I250" s="24" t="s">
        <v>239</v>
      </c>
      <c r="J250" s="14">
        <v>100</v>
      </c>
      <c r="K250" s="14">
        <v>100</v>
      </c>
      <c r="L250" s="14">
        <v>100</v>
      </c>
      <c r="M250" s="14">
        <v>100</v>
      </c>
      <c r="N250" s="14">
        <v>100</v>
      </c>
      <c r="O250" s="4"/>
    </row>
    <row r="251" spans="2:16" s="1" customFormat="1" ht="26.45" customHeight="1" x14ac:dyDescent="0.2">
      <c r="B251" s="127"/>
      <c r="C251" s="127"/>
      <c r="D251" s="106" t="s">
        <v>219</v>
      </c>
      <c r="E251" s="87" t="s">
        <v>119</v>
      </c>
      <c r="F251" s="87" t="s">
        <v>60</v>
      </c>
      <c r="G251" s="87" t="s">
        <v>12</v>
      </c>
      <c r="H251" s="22" t="s">
        <v>13</v>
      </c>
      <c r="I251" s="84" t="s">
        <v>42</v>
      </c>
      <c r="J251" s="85"/>
      <c r="K251" s="85"/>
      <c r="L251" s="85"/>
      <c r="M251" s="85"/>
      <c r="N251" s="86"/>
      <c r="O251" s="4"/>
      <c r="P251" s="1" t="s">
        <v>174</v>
      </c>
    </row>
    <row r="252" spans="2:16" s="1" customFormat="1" ht="42" customHeight="1" x14ac:dyDescent="0.2">
      <c r="B252" s="127"/>
      <c r="C252" s="127"/>
      <c r="D252" s="106"/>
      <c r="E252" s="87"/>
      <c r="F252" s="87"/>
      <c r="G252" s="87"/>
      <c r="H252" s="35">
        <f>J252+K252+L252+M252+N252</f>
        <v>96600</v>
      </c>
      <c r="I252" s="21" t="s">
        <v>14</v>
      </c>
      <c r="J252" s="35">
        <v>12600</v>
      </c>
      <c r="K252" s="35">
        <v>21000</v>
      </c>
      <c r="L252" s="35">
        <v>21000</v>
      </c>
      <c r="M252" s="35">
        <v>21000</v>
      </c>
      <c r="N252" s="35">
        <v>21000</v>
      </c>
      <c r="O252" s="4"/>
    </row>
    <row r="253" spans="2:16" s="1" customFormat="1" ht="25.5" customHeight="1" x14ac:dyDescent="0.2">
      <c r="B253" s="127"/>
      <c r="C253" s="127"/>
      <c r="D253" s="106"/>
      <c r="E253" s="87"/>
      <c r="F253" s="87"/>
      <c r="G253" s="87"/>
      <c r="H253" s="21" t="s">
        <v>120</v>
      </c>
      <c r="I253" s="21"/>
      <c r="J253" s="35"/>
      <c r="K253" s="35"/>
      <c r="L253" s="35"/>
      <c r="M253" s="35"/>
      <c r="N253" s="35"/>
      <c r="O253" s="4"/>
    </row>
    <row r="254" spans="2:16" s="1" customFormat="1" ht="26.45" customHeight="1" x14ac:dyDescent="0.2">
      <c r="B254" s="127"/>
      <c r="C254" s="127"/>
      <c r="D254" s="106"/>
      <c r="E254" s="87"/>
      <c r="F254" s="87"/>
      <c r="G254" s="87"/>
      <c r="H254" s="35">
        <f>J252</f>
        <v>12600</v>
      </c>
      <c r="I254" s="87" t="s">
        <v>15</v>
      </c>
      <c r="J254" s="87"/>
      <c r="K254" s="87"/>
      <c r="L254" s="87"/>
      <c r="M254" s="87"/>
      <c r="N254" s="87"/>
      <c r="O254" s="4"/>
    </row>
    <row r="255" spans="2:16" s="1" customFormat="1" ht="48" customHeight="1" x14ac:dyDescent="0.2">
      <c r="B255" s="127"/>
      <c r="C255" s="127"/>
      <c r="D255" s="106"/>
      <c r="E255" s="87"/>
      <c r="F255" s="87"/>
      <c r="G255" s="87"/>
      <c r="H255" s="21" t="s">
        <v>117</v>
      </c>
      <c r="I255" s="21" t="s">
        <v>223</v>
      </c>
      <c r="J255" s="21">
        <v>500</v>
      </c>
      <c r="K255" s="21">
        <v>830</v>
      </c>
      <c r="L255" s="21">
        <v>830</v>
      </c>
      <c r="M255" s="21">
        <v>830</v>
      </c>
      <c r="N255" s="21">
        <v>830</v>
      </c>
      <c r="O255" s="4"/>
    </row>
    <row r="256" spans="2:16" s="1" customFormat="1" ht="26.25" customHeight="1" x14ac:dyDescent="0.2">
      <c r="B256" s="127"/>
      <c r="C256" s="127"/>
      <c r="D256" s="106"/>
      <c r="E256" s="87"/>
      <c r="F256" s="87"/>
      <c r="G256" s="87"/>
      <c r="H256" s="35">
        <f>K252</f>
        <v>21000</v>
      </c>
      <c r="I256" s="21" t="s">
        <v>17</v>
      </c>
      <c r="J256" s="21"/>
      <c r="K256" s="21"/>
      <c r="L256" s="21"/>
      <c r="M256" s="21"/>
      <c r="N256" s="21"/>
      <c r="O256" s="4"/>
    </row>
    <row r="257" spans="2:16" s="1" customFormat="1" ht="26.45" customHeight="1" x14ac:dyDescent="0.2">
      <c r="B257" s="127"/>
      <c r="C257" s="127"/>
      <c r="D257" s="106"/>
      <c r="E257" s="87"/>
      <c r="F257" s="87"/>
      <c r="G257" s="87"/>
      <c r="H257" s="21" t="s">
        <v>23</v>
      </c>
      <c r="I257" s="21" t="s">
        <v>57</v>
      </c>
      <c r="J257" s="21">
        <v>85</v>
      </c>
      <c r="K257" s="21">
        <v>85</v>
      </c>
      <c r="L257" s="21">
        <v>85</v>
      </c>
      <c r="M257" s="21">
        <v>85</v>
      </c>
      <c r="N257" s="21">
        <v>85</v>
      </c>
      <c r="O257" s="4"/>
    </row>
    <row r="258" spans="2:16" s="1" customFormat="1" ht="26.45" customHeight="1" x14ac:dyDescent="0.2">
      <c r="B258" s="127"/>
      <c r="C258" s="127"/>
      <c r="D258" s="106"/>
      <c r="E258" s="87"/>
      <c r="F258" s="87"/>
      <c r="G258" s="87"/>
      <c r="H258" s="6">
        <f>L252</f>
        <v>21000</v>
      </c>
      <c r="I258" s="21" t="s">
        <v>58</v>
      </c>
      <c r="J258" s="21">
        <v>15</v>
      </c>
      <c r="K258" s="21">
        <v>15</v>
      </c>
      <c r="L258" s="21">
        <v>15</v>
      </c>
      <c r="M258" s="21">
        <v>15</v>
      </c>
      <c r="N258" s="21">
        <v>15</v>
      </c>
      <c r="O258" s="4"/>
    </row>
    <row r="259" spans="2:16" s="1" customFormat="1" ht="26.45" customHeight="1" x14ac:dyDescent="0.2">
      <c r="B259" s="127"/>
      <c r="C259" s="127"/>
      <c r="D259" s="106"/>
      <c r="E259" s="87"/>
      <c r="F259" s="87"/>
      <c r="G259" s="87"/>
      <c r="H259" s="21" t="s">
        <v>103</v>
      </c>
      <c r="I259" s="87" t="s">
        <v>21</v>
      </c>
      <c r="J259" s="87"/>
      <c r="K259" s="87"/>
      <c r="L259" s="87"/>
      <c r="M259" s="87"/>
      <c r="N259" s="87"/>
      <c r="O259" s="4"/>
    </row>
    <row r="260" spans="2:16" s="1" customFormat="1" ht="37.5" customHeight="1" x14ac:dyDescent="0.2">
      <c r="B260" s="127"/>
      <c r="C260" s="127"/>
      <c r="D260" s="106"/>
      <c r="E260" s="87"/>
      <c r="F260" s="87"/>
      <c r="G260" s="87"/>
      <c r="H260" s="35">
        <f>M252</f>
        <v>21000</v>
      </c>
      <c r="I260" s="21" t="s">
        <v>125</v>
      </c>
      <c r="J260" s="35">
        <v>25200</v>
      </c>
      <c r="K260" s="35">
        <v>25301</v>
      </c>
      <c r="L260" s="35">
        <v>25301</v>
      </c>
      <c r="M260" s="35">
        <v>25301</v>
      </c>
      <c r="N260" s="35">
        <v>25301</v>
      </c>
      <c r="O260" s="4"/>
    </row>
    <row r="261" spans="2:16" s="1" customFormat="1" ht="26.45" customHeight="1" x14ac:dyDescent="0.2">
      <c r="B261" s="127"/>
      <c r="C261" s="127"/>
      <c r="D261" s="106"/>
      <c r="E261" s="87"/>
      <c r="F261" s="87"/>
      <c r="G261" s="87"/>
      <c r="H261" s="21" t="s">
        <v>109</v>
      </c>
      <c r="I261" s="87" t="s">
        <v>24</v>
      </c>
      <c r="J261" s="87"/>
      <c r="K261" s="87"/>
      <c r="L261" s="87"/>
      <c r="M261" s="87"/>
      <c r="N261" s="87"/>
      <c r="O261" s="4"/>
    </row>
    <row r="262" spans="2:16" s="1" customFormat="1" ht="27.75" customHeight="1" x14ac:dyDescent="0.2">
      <c r="B262" s="127"/>
      <c r="C262" s="127"/>
      <c r="D262" s="106"/>
      <c r="E262" s="87"/>
      <c r="F262" s="87"/>
      <c r="G262" s="87"/>
      <c r="H262" s="35">
        <f>N252</f>
        <v>21000</v>
      </c>
      <c r="I262" s="24" t="s">
        <v>240</v>
      </c>
      <c r="J262" s="14">
        <v>100</v>
      </c>
      <c r="K262" s="14">
        <v>100</v>
      </c>
      <c r="L262" s="14">
        <v>100</v>
      </c>
      <c r="M262" s="14">
        <v>100</v>
      </c>
      <c r="N262" s="14">
        <v>100</v>
      </c>
      <c r="O262" s="4"/>
    </row>
    <row r="263" spans="2:16" s="1" customFormat="1" ht="26.45" customHeight="1" x14ac:dyDescent="0.2">
      <c r="B263" s="127"/>
      <c r="C263" s="127"/>
      <c r="D263" s="106" t="s">
        <v>220</v>
      </c>
      <c r="E263" s="87" t="s">
        <v>119</v>
      </c>
      <c r="F263" s="87" t="s">
        <v>61</v>
      </c>
      <c r="G263" s="87" t="s">
        <v>12</v>
      </c>
      <c r="H263" s="22" t="s">
        <v>13</v>
      </c>
      <c r="I263" s="84" t="s">
        <v>42</v>
      </c>
      <c r="J263" s="85"/>
      <c r="K263" s="85"/>
      <c r="L263" s="85"/>
      <c r="M263" s="85"/>
      <c r="N263" s="86"/>
      <c r="O263" s="4"/>
      <c r="P263" s="1" t="s">
        <v>175</v>
      </c>
    </row>
    <row r="264" spans="2:16" s="1" customFormat="1" ht="37.5" customHeight="1" x14ac:dyDescent="0.2">
      <c r="B264" s="127"/>
      <c r="C264" s="127"/>
      <c r="D264" s="106"/>
      <c r="E264" s="87"/>
      <c r="F264" s="87"/>
      <c r="G264" s="87"/>
      <c r="H264" s="35">
        <f>J264+K264+L264+M264+N264</f>
        <v>55000</v>
      </c>
      <c r="I264" s="21" t="s">
        <v>14</v>
      </c>
      <c r="J264" s="35">
        <v>11000</v>
      </c>
      <c r="K264" s="35">
        <v>11000</v>
      </c>
      <c r="L264" s="35">
        <v>11000</v>
      </c>
      <c r="M264" s="35">
        <v>11000</v>
      </c>
      <c r="N264" s="35">
        <v>11000</v>
      </c>
      <c r="O264" s="4"/>
    </row>
    <row r="265" spans="2:16" s="1" customFormat="1" ht="21" customHeight="1" x14ac:dyDescent="0.2">
      <c r="B265" s="127"/>
      <c r="C265" s="127"/>
      <c r="D265" s="106"/>
      <c r="E265" s="87"/>
      <c r="F265" s="87"/>
      <c r="G265" s="87"/>
      <c r="H265" s="21" t="s">
        <v>120</v>
      </c>
      <c r="I265" s="21"/>
      <c r="J265" s="35"/>
      <c r="K265" s="35"/>
      <c r="L265" s="35"/>
      <c r="M265" s="35"/>
      <c r="N265" s="35"/>
      <c r="O265" s="4"/>
    </row>
    <row r="266" spans="2:16" s="1" customFormat="1" ht="20.25" customHeight="1" x14ac:dyDescent="0.2">
      <c r="B266" s="127"/>
      <c r="C266" s="127"/>
      <c r="D266" s="106"/>
      <c r="E266" s="87"/>
      <c r="F266" s="87"/>
      <c r="G266" s="87"/>
      <c r="H266" s="35">
        <f>J264</f>
        <v>11000</v>
      </c>
      <c r="I266" s="21"/>
      <c r="J266" s="35"/>
      <c r="K266" s="35"/>
      <c r="L266" s="35"/>
      <c r="M266" s="35"/>
      <c r="N266" s="35"/>
      <c r="O266" s="4"/>
    </row>
    <row r="267" spans="2:16" s="1" customFormat="1" ht="21" customHeight="1" x14ac:dyDescent="0.2">
      <c r="B267" s="127"/>
      <c r="C267" s="127"/>
      <c r="D267" s="106"/>
      <c r="E267" s="87"/>
      <c r="F267" s="87"/>
      <c r="G267" s="87"/>
      <c r="H267" s="21" t="s">
        <v>117</v>
      </c>
      <c r="I267" s="21"/>
      <c r="J267" s="35"/>
      <c r="K267" s="35"/>
      <c r="L267" s="35"/>
      <c r="M267" s="35"/>
      <c r="N267" s="35"/>
      <c r="O267" s="4"/>
    </row>
    <row r="268" spans="2:16" s="1" customFormat="1" ht="18.75" customHeight="1" x14ac:dyDescent="0.2">
      <c r="B268" s="127"/>
      <c r="C268" s="127"/>
      <c r="D268" s="106"/>
      <c r="E268" s="87"/>
      <c r="F268" s="87"/>
      <c r="G268" s="87"/>
      <c r="H268" s="35">
        <f>K264</f>
        <v>11000</v>
      </c>
      <c r="I268" s="21"/>
      <c r="J268" s="35"/>
      <c r="K268" s="35"/>
      <c r="L268" s="35"/>
      <c r="M268" s="35"/>
      <c r="N268" s="35"/>
      <c r="O268" s="4"/>
    </row>
    <row r="269" spans="2:16" s="1" customFormat="1" ht="26.25" customHeight="1" x14ac:dyDescent="0.2">
      <c r="B269" s="127"/>
      <c r="C269" s="127"/>
      <c r="D269" s="106"/>
      <c r="E269" s="87"/>
      <c r="F269" s="87"/>
      <c r="G269" s="87"/>
      <c r="H269" s="21" t="s">
        <v>23</v>
      </c>
      <c r="I269" s="87" t="s">
        <v>15</v>
      </c>
      <c r="J269" s="87"/>
      <c r="K269" s="87"/>
      <c r="L269" s="87"/>
      <c r="M269" s="87"/>
      <c r="N269" s="87"/>
      <c r="O269" s="4"/>
    </row>
    <row r="270" spans="2:16" s="1" customFormat="1" ht="27.75" customHeight="1" x14ac:dyDescent="0.2">
      <c r="B270" s="127"/>
      <c r="C270" s="127"/>
      <c r="D270" s="106"/>
      <c r="E270" s="87"/>
      <c r="F270" s="87"/>
      <c r="G270" s="87"/>
      <c r="H270" s="11">
        <f>L264</f>
        <v>11000</v>
      </c>
      <c r="I270" s="21" t="s">
        <v>62</v>
      </c>
      <c r="J270" s="21">
        <v>100</v>
      </c>
      <c r="K270" s="21">
        <v>100</v>
      </c>
      <c r="L270" s="21">
        <v>100</v>
      </c>
      <c r="M270" s="21">
        <v>100</v>
      </c>
      <c r="N270" s="21">
        <v>100</v>
      </c>
      <c r="O270" s="4"/>
    </row>
    <row r="271" spans="2:16" s="1" customFormat="1" ht="26.25" customHeight="1" x14ac:dyDescent="0.2">
      <c r="B271" s="127"/>
      <c r="C271" s="127"/>
      <c r="D271" s="106"/>
      <c r="E271" s="87"/>
      <c r="F271" s="87"/>
      <c r="G271" s="87"/>
      <c r="H271" s="21" t="s">
        <v>103</v>
      </c>
      <c r="I271" s="87" t="s">
        <v>21</v>
      </c>
      <c r="J271" s="87"/>
      <c r="K271" s="87"/>
      <c r="L271" s="87"/>
      <c r="M271" s="87"/>
      <c r="N271" s="87"/>
      <c r="O271" s="4"/>
    </row>
    <row r="272" spans="2:16" s="1" customFormat="1" ht="39" customHeight="1" x14ac:dyDescent="0.2">
      <c r="B272" s="127"/>
      <c r="C272" s="127"/>
      <c r="D272" s="106"/>
      <c r="E272" s="87"/>
      <c r="F272" s="87"/>
      <c r="G272" s="87"/>
      <c r="H272" s="11">
        <f>M264</f>
        <v>11000</v>
      </c>
      <c r="I272" s="21" t="s">
        <v>126</v>
      </c>
      <c r="J272" s="35">
        <v>110000</v>
      </c>
      <c r="K272" s="35">
        <v>110000</v>
      </c>
      <c r="L272" s="35">
        <v>110000</v>
      </c>
      <c r="M272" s="35">
        <v>110000</v>
      </c>
      <c r="N272" s="35">
        <v>110000</v>
      </c>
      <c r="O272" s="4"/>
    </row>
    <row r="273" spans="2:16" s="1" customFormat="1" ht="26.25" customHeight="1" x14ac:dyDescent="0.2">
      <c r="B273" s="127"/>
      <c r="C273" s="127"/>
      <c r="D273" s="106"/>
      <c r="E273" s="87"/>
      <c r="F273" s="87"/>
      <c r="G273" s="87"/>
      <c r="H273" s="21" t="s">
        <v>109</v>
      </c>
      <c r="I273" s="87" t="s">
        <v>24</v>
      </c>
      <c r="J273" s="87"/>
      <c r="K273" s="87"/>
      <c r="L273" s="87"/>
      <c r="M273" s="87"/>
      <c r="N273" s="87"/>
      <c r="O273" s="4"/>
    </row>
    <row r="274" spans="2:16" s="1" customFormat="1" ht="34.5" customHeight="1" x14ac:dyDescent="0.2">
      <c r="B274" s="128"/>
      <c r="C274" s="128"/>
      <c r="D274" s="106"/>
      <c r="E274" s="87"/>
      <c r="F274" s="87"/>
      <c r="G274" s="87"/>
      <c r="H274" s="11">
        <f>N264</f>
        <v>11000</v>
      </c>
      <c r="I274" s="24" t="s">
        <v>241</v>
      </c>
      <c r="J274" s="35">
        <v>100</v>
      </c>
      <c r="K274" s="35">
        <f>K270/J270*100</f>
        <v>100</v>
      </c>
      <c r="L274" s="35">
        <f>L270/J270*100</f>
        <v>100</v>
      </c>
      <c r="M274" s="35">
        <f>M270/J270*100</f>
        <v>100</v>
      </c>
      <c r="N274" s="35">
        <f>N270/J270*100</f>
        <v>100</v>
      </c>
      <c r="O274" s="4"/>
    </row>
    <row r="275" spans="2:16" s="1" customFormat="1" ht="28.5" customHeight="1" x14ac:dyDescent="0.2">
      <c r="B275" s="126" t="s">
        <v>111</v>
      </c>
      <c r="C275" s="126" t="s">
        <v>140</v>
      </c>
      <c r="D275" s="99" t="s">
        <v>221</v>
      </c>
      <c r="E275" s="72" t="s">
        <v>107</v>
      </c>
      <c r="F275" s="72" t="s">
        <v>11</v>
      </c>
      <c r="G275" s="72" t="s">
        <v>12</v>
      </c>
      <c r="H275" s="22" t="s">
        <v>13</v>
      </c>
      <c r="I275" s="84" t="s">
        <v>42</v>
      </c>
      <c r="J275" s="85"/>
      <c r="K275" s="85"/>
      <c r="L275" s="85"/>
      <c r="M275" s="85"/>
      <c r="N275" s="86"/>
      <c r="O275" s="4"/>
      <c r="P275" s="1" t="s">
        <v>158</v>
      </c>
    </row>
    <row r="276" spans="2:16" s="1" customFormat="1" ht="38.25" customHeight="1" x14ac:dyDescent="0.2">
      <c r="B276" s="127"/>
      <c r="C276" s="127"/>
      <c r="D276" s="100"/>
      <c r="E276" s="73"/>
      <c r="F276" s="73"/>
      <c r="G276" s="73"/>
      <c r="H276" s="35">
        <f>L276+M276+N276</f>
        <v>2118.6000000000004</v>
      </c>
      <c r="I276" s="21" t="s">
        <v>40</v>
      </c>
      <c r="J276" s="21"/>
      <c r="K276" s="21"/>
      <c r="L276" s="10">
        <v>706.2</v>
      </c>
      <c r="M276" s="10">
        <v>706.2</v>
      </c>
      <c r="N276" s="10">
        <v>706.2</v>
      </c>
      <c r="O276" s="4"/>
    </row>
    <row r="277" spans="2:16" s="1" customFormat="1" ht="26.25" customHeight="1" x14ac:dyDescent="0.2">
      <c r="B277" s="127"/>
      <c r="C277" s="127"/>
      <c r="D277" s="100"/>
      <c r="E277" s="73"/>
      <c r="F277" s="73"/>
      <c r="G277" s="73"/>
      <c r="H277" s="21" t="s">
        <v>23</v>
      </c>
      <c r="I277" s="87" t="s">
        <v>15</v>
      </c>
      <c r="J277" s="87"/>
      <c r="K277" s="87"/>
      <c r="L277" s="87"/>
      <c r="M277" s="87"/>
      <c r="N277" s="87"/>
      <c r="O277" s="4"/>
    </row>
    <row r="278" spans="2:16" s="1" customFormat="1" ht="26.25" customHeight="1" x14ac:dyDescent="0.2">
      <c r="B278" s="127"/>
      <c r="C278" s="127"/>
      <c r="D278" s="100"/>
      <c r="E278" s="73"/>
      <c r="F278" s="73"/>
      <c r="G278" s="73"/>
      <c r="H278" s="12">
        <f>L276</f>
        <v>706.2</v>
      </c>
      <c r="I278" s="21" t="s">
        <v>64</v>
      </c>
      <c r="J278" s="21"/>
      <c r="K278" s="21"/>
      <c r="L278" s="21">
        <v>2500</v>
      </c>
      <c r="M278" s="21">
        <v>2500</v>
      </c>
      <c r="N278" s="21">
        <v>2500</v>
      </c>
      <c r="O278" s="4"/>
    </row>
    <row r="279" spans="2:16" s="1" customFormat="1" ht="26.25" customHeight="1" x14ac:dyDescent="0.2">
      <c r="B279" s="127"/>
      <c r="C279" s="127"/>
      <c r="D279" s="100"/>
      <c r="E279" s="73"/>
      <c r="F279" s="73"/>
      <c r="G279" s="73"/>
      <c r="H279" s="21" t="s">
        <v>103</v>
      </c>
      <c r="I279" s="21" t="s">
        <v>36</v>
      </c>
      <c r="J279" s="21"/>
      <c r="K279" s="21"/>
      <c r="L279" s="21"/>
      <c r="M279" s="21"/>
      <c r="N279" s="21"/>
      <c r="O279" s="4"/>
    </row>
    <row r="280" spans="2:16" s="1" customFormat="1" ht="26.25" customHeight="1" x14ac:dyDescent="0.2">
      <c r="B280" s="127"/>
      <c r="C280" s="127"/>
      <c r="D280" s="100"/>
      <c r="E280" s="73"/>
      <c r="F280" s="73"/>
      <c r="G280" s="73"/>
      <c r="H280" s="21">
        <f>M276</f>
        <v>706.2</v>
      </c>
      <c r="I280" s="21" t="s">
        <v>57</v>
      </c>
      <c r="J280" s="21"/>
      <c r="K280" s="21"/>
      <c r="L280" s="21">
        <v>20</v>
      </c>
      <c r="M280" s="21">
        <v>20</v>
      </c>
      <c r="N280" s="21">
        <v>20</v>
      </c>
      <c r="O280" s="4"/>
    </row>
    <row r="281" spans="2:16" s="1" customFormat="1" ht="26.25" customHeight="1" x14ac:dyDescent="0.2">
      <c r="B281" s="127"/>
      <c r="C281" s="127"/>
      <c r="D281" s="100"/>
      <c r="E281" s="73"/>
      <c r="F281" s="73"/>
      <c r="G281" s="73"/>
      <c r="H281" s="21" t="s">
        <v>104</v>
      </c>
      <c r="I281" s="21" t="s">
        <v>58</v>
      </c>
      <c r="J281" s="21"/>
      <c r="K281" s="21"/>
      <c r="L281" s="21">
        <v>80</v>
      </c>
      <c r="M281" s="21">
        <v>80</v>
      </c>
      <c r="N281" s="21">
        <v>80</v>
      </c>
      <c r="O281" s="4"/>
    </row>
    <row r="282" spans="2:16" s="1" customFormat="1" ht="26.25" customHeight="1" x14ac:dyDescent="0.2">
      <c r="B282" s="127"/>
      <c r="C282" s="127"/>
      <c r="D282" s="100"/>
      <c r="E282" s="73"/>
      <c r="F282" s="73"/>
      <c r="G282" s="73"/>
      <c r="H282" s="21">
        <f>N276</f>
        <v>706.2</v>
      </c>
      <c r="I282" s="87" t="s">
        <v>21</v>
      </c>
      <c r="J282" s="87"/>
      <c r="K282" s="87"/>
      <c r="L282" s="87"/>
      <c r="M282" s="87"/>
      <c r="N282" s="87"/>
      <c r="O282" s="4"/>
    </row>
    <row r="283" spans="2:16" s="1" customFormat="1" ht="34.5" customHeight="1" x14ac:dyDescent="0.2">
      <c r="B283" s="127"/>
      <c r="C283" s="127"/>
      <c r="D283" s="100"/>
      <c r="E283" s="73"/>
      <c r="F283" s="73"/>
      <c r="G283" s="73"/>
      <c r="H283" s="34"/>
      <c r="I283" s="21" t="s">
        <v>65</v>
      </c>
      <c r="J283" s="21"/>
      <c r="K283" s="21"/>
      <c r="L283" s="35">
        <v>282.48</v>
      </c>
      <c r="M283" s="35">
        <v>282.48</v>
      </c>
      <c r="N283" s="35">
        <v>282.48</v>
      </c>
      <c r="O283" s="4"/>
    </row>
    <row r="284" spans="2:16" s="1" customFormat="1" ht="27" customHeight="1" x14ac:dyDescent="0.2">
      <c r="B284" s="127"/>
      <c r="C284" s="127"/>
      <c r="D284" s="100"/>
      <c r="E284" s="73"/>
      <c r="F284" s="73"/>
      <c r="G284" s="73"/>
      <c r="H284" s="34"/>
      <c r="I284" s="87" t="s">
        <v>24</v>
      </c>
      <c r="J284" s="87"/>
      <c r="K284" s="87"/>
      <c r="L284" s="87"/>
      <c r="M284" s="87"/>
      <c r="N284" s="87"/>
      <c r="O284" s="4"/>
    </row>
    <row r="285" spans="2:16" s="1" customFormat="1" ht="43.5" customHeight="1" x14ac:dyDescent="0.2">
      <c r="B285" s="127"/>
      <c r="C285" s="127"/>
      <c r="D285" s="101"/>
      <c r="E285" s="74"/>
      <c r="F285" s="74"/>
      <c r="G285" s="74"/>
      <c r="H285" s="34"/>
      <c r="I285" s="24" t="s">
        <v>242</v>
      </c>
      <c r="J285" s="21"/>
      <c r="K285" s="21"/>
      <c r="L285" s="35">
        <v>100</v>
      </c>
      <c r="M285" s="35">
        <f>M278/L278*100</f>
        <v>100</v>
      </c>
      <c r="N285" s="35">
        <f>N278/L278*100</f>
        <v>100</v>
      </c>
      <c r="O285" s="4"/>
    </row>
    <row r="286" spans="2:16" s="1" customFormat="1" ht="26.45" customHeight="1" x14ac:dyDescent="0.2">
      <c r="B286" s="127"/>
      <c r="C286" s="127"/>
      <c r="D286" s="106" t="s">
        <v>255</v>
      </c>
      <c r="E286" s="87" t="s">
        <v>119</v>
      </c>
      <c r="F286" s="87" t="s">
        <v>265</v>
      </c>
      <c r="G286" s="87" t="s">
        <v>12</v>
      </c>
      <c r="H286" s="22" t="s">
        <v>13</v>
      </c>
      <c r="I286" s="84" t="s">
        <v>42</v>
      </c>
      <c r="J286" s="85"/>
      <c r="K286" s="85"/>
      <c r="L286" s="85"/>
      <c r="M286" s="85"/>
      <c r="N286" s="86"/>
      <c r="O286" s="4"/>
      <c r="P286" s="1" t="s">
        <v>176</v>
      </c>
    </row>
    <row r="287" spans="2:16" s="1" customFormat="1" ht="43.5" customHeight="1" x14ac:dyDescent="0.2">
      <c r="B287" s="127"/>
      <c r="C287" s="127"/>
      <c r="D287" s="106"/>
      <c r="E287" s="87"/>
      <c r="F287" s="87"/>
      <c r="G287" s="87"/>
      <c r="H287" s="35">
        <f>J287+K287+L287+M287+N287</f>
        <v>44000</v>
      </c>
      <c r="I287" s="21" t="s">
        <v>14</v>
      </c>
      <c r="J287" s="35">
        <v>2000</v>
      </c>
      <c r="K287" s="35">
        <v>4500</v>
      </c>
      <c r="L287" s="35">
        <v>12500</v>
      </c>
      <c r="M287" s="35">
        <v>12500</v>
      </c>
      <c r="N287" s="35">
        <v>12500</v>
      </c>
      <c r="O287" s="4"/>
    </row>
    <row r="288" spans="2:16" s="1" customFormat="1" ht="24.75" customHeight="1" x14ac:dyDescent="0.2">
      <c r="B288" s="127"/>
      <c r="C288" s="127"/>
      <c r="D288" s="106"/>
      <c r="E288" s="87"/>
      <c r="F288" s="87"/>
      <c r="G288" s="87"/>
      <c r="H288" s="21" t="s">
        <v>120</v>
      </c>
      <c r="I288" s="30"/>
      <c r="J288" s="36"/>
      <c r="K288" s="36"/>
      <c r="L288" s="36"/>
      <c r="M288" s="36"/>
      <c r="N288" s="37"/>
      <c r="O288" s="4"/>
    </row>
    <row r="289" spans="2:16" s="1" customFormat="1" ht="26.45" customHeight="1" x14ac:dyDescent="0.2">
      <c r="B289" s="127"/>
      <c r="C289" s="127"/>
      <c r="D289" s="106"/>
      <c r="E289" s="87"/>
      <c r="F289" s="87"/>
      <c r="G289" s="87"/>
      <c r="H289" s="35">
        <f>J287</f>
        <v>2000</v>
      </c>
      <c r="I289" s="107" t="s">
        <v>15</v>
      </c>
      <c r="J289" s="108"/>
      <c r="K289" s="108"/>
      <c r="L289" s="108"/>
      <c r="M289" s="108"/>
      <c r="N289" s="109"/>
      <c r="O289" s="4"/>
    </row>
    <row r="290" spans="2:16" s="1" customFormat="1" ht="27.75" customHeight="1" x14ac:dyDescent="0.2">
      <c r="B290" s="127"/>
      <c r="C290" s="127"/>
      <c r="D290" s="106"/>
      <c r="E290" s="87"/>
      <c r="F290" s="87"/>
      <c r="G290" s="87"/>
      <c r="H290" s="21" t="s">
        <v>117</v>
      </c>
      <c r="I290" s="21" t="s">
        <v>52</v>
      </c>
      <c r="J290" s="21">
        <v>100</v>
      </c>
      <c r="K290" s="21">
        <v>200</v>
      </c>
      <c r="L290" s="21">
        <f>L292+L293</f>
        <v>250</v>
      </c>
      <c r="M290" s="21">
        <f t="shared" ref="M290:N290" si="4">M292+M293</f>
        <v>250</v>
      </c>
      <c r="N290" s="21">
        <f t="shared" si="4"/>
        <v>250</v>
      </c>
      <c r="O290" s="4"/>
    </row>
    <row r="291" spans="2:16" s="1" customFormat="1" ht="26.25" customHeight="1" x14ac:dyDescent="0.2">
      <c r="B291" s="127"/>
      <c r="C291" s="127"/>
      <c r="D291" s="106"/>
      <c r="E291" s="87"/>
      <c r="F291" s="87"/>
      <c r="G291" s="87"/>
      <c r="H291" s="35">
        <f>K287</f>
        <v>4500</v>
      </c>
      <c r="I291" s="21" t="s">
        <v>36</v>
      </c>
      <c r="J291" s="21"/>
      <c r="K291" s="21"/>
      <c r="L291" s="21"/>
      <c r="M291" s="21"/>
      <c r="N291" s="21"/>
      <c r="O291" s="4"/>
    </row>
    <row r="292" spans="2:16" s="1" customFormat="1" ht="26.25" customHeight="1" x14ac:dyDescent="0.2">
      <c r="B292" s="127"/>
      <c r="C292" s="127"/>
      <c r="D292" s="106"/>
      <c r="E292" s="87"/>
      <c r="F292" s="87"/>
      <c r="G292" s="87"/>
      <c r="H292" s="21" t="s">
        <v>23</v>
      </c>
      <c r="I292" s="21" t="s">
        <v>38</v>
      </c>
      <c r="J292" s="21">
        <v>20</v>
      </c>
      <c r="K292" s="21">
        <v>50</v>
      </c>
      <c r="L292" s="21">
        <v>80</v>
      </c>
      <c r="M292" s="21">
        <v>80</v>
      </c>
      <c r="N292" s="21">
        <v>80</v>
      </c>
      <c r="O292" s="4"/>
    </row>
    <row r="293" spans="2:16" s="1" customFormat="1" ht="26.25" customHeight="1" x14ac:dyDescent="0.2">
      <c r="B293" s="127"/>
      <c r="C293" s="127"/>
      <c r="D293" s="106"/>
      <c r="E293" s="87"/>
      <c r="F293" s="87"/>
      <c r="G293" s="87"/>
      <c r="H293" s="35">
        <f>L287</f>
        <v>12500</v>
      </c>
      <c r="I293" s="21" t="s">
        <v>37</v>
      </c>
      <c r="J293" s="21">
        <v>80</v>
      </c>
      <c r="K293" s="21">
        <v>150</v>
      </c>
      <c r="L293" s="21">
        <v>170</v>
      </c>
      <c r="M293" s="21">
        <v>170</v>
      </c>
      <c r="N293" s="21">
        <v>170</v>
      </c>
      <c r="O293" s="4"/>
    </row>
    <row r="294" spans="2:16" s="1" customFormat="1" ht="26.25" customHeight="1" x14ac:dyDescent="0.2">
      <c r="B294" s="127"/>
      <c r="C294" s="127"/>
      <c r="D294" s="106"/>
      <c r="E294" s="87"/>
      <c r="F294" s="87"/>
      <c r="G294" s="87"/>
      <c r="H294" s="21" t="s">
        <v>103</v>
      </c>
      <c r="I294" s="107" t="s">
        <v>21</v>
      </c>
      <c r="J294" s="108"/>
      <c r="K294" s="108"/>
      <c r="L294" s="108"/>
      <c r="M294" s="108"/>
      <c r="N294" s="109"/>
      <c r="O294" s="4"/>
    </row>
    <row r="295" spans="2:16" s="1" customFormat="1" ht="26.25" customHeight="1" x14ac:dyDescent="0.2">
      <c r="B295" s="127"/>
      <c r="C295" s="127"/>
      <c r="D295" s="106"/>
      <c r="E295" s="87"/>
      <c r="F295" s="87"/>
      <c r="G295" s="87"/>
      <c r="H295" s="35">
        <f>M287</f>
        <v>12500</v>
      </c>
      <c r="I295" s="21" t="s">
        <v>127</v>
      </c>
      <c r="J295" s="35">
        <v>20000</v>
      </c>
      <c r="K295" s="35">
        <v>22500</v>
      </c>
      <c r="L295" s="35">
        <v>50000</v>
      </c>
      <c r="M295" s="35">
        <v>50000</v>
      </c>
      <c r="N295" s="35">
        <v>50000</v>
      </c>
      <c r="O295" s="4"/>
    </row>
    <row r="296" spans="2:16" s="1" customFormat="1" ht="26.25" customHeight="1" x14ac:dyDescent="0.2">
      <c r="B296" s="127"/>
      <c r="C296" s="127"/>
      <c r="D296" s="106"/>
      <c r="E296" s="87"/>
      <c r="F296" s="87"/>
      <c r="G296" s="87"/>
      <c r="H296" s="21" t="s">
        <v>104</v>
      </c>
      <c r="I296" s="107" t="s">
        <v>24</v>
      </c>
      <c r="J296" s="108"/>
      <c r="K296" s="108"/>
      <c r="L296" s="108"/>
      <c r="M296" s="108"/>
      <c r="N296" s="109"/>
      <c r="O296" s="4"/>
    </row>
    <row r="297" spans="2:16" s="1" customFormat="1" ht="35.25" customHeight="1" x14ac:dyDescent="0.2">
      <c r="B297" s="127"/>
      <c r="C297" s="127"/>
      <c r="D297" s="106"/>
      <c r="E297" s="87"/>
      <c r="F297" s="87"/>
      <c r="G297" s="87"/>
      <c r="H297" s="35">
        <f>N287</f>
        <v>12500</v>
      </c>
      <c r="I297" s="21" t="s">
        <v>150</v>
      </c>
      <c r="J297" s="35">
        <v>100</v>
      </c>
      <c r="K297" s="35">
        <f>K290/J290*100</f>
        <v>200</v>
      </c>
      <c r="L297" s="35">
        <f>L290/J290*100</f>
        <v>250</v>
      </c>
      <c r="M297" s="35">
        <f>M290/J290*100</f>
        <v>250</v>
      </c>
      <c r="N297" s="35">
        <f>N290/J290*100</f>
        <v>250</v>
      </c>
      <c r="O297" s="4"/>
    </row>
    <row r="298" spans="2:16" s="1" customFormat="1" ht="26.45" customHeight="1" x14ac:dyDescent="0.2">
      <c r="B298" s="127"/>
      <c r="C298" s="127"/>
      <c r="D298" s="106" t="s">
        <v>256</v>
      </c>
      <c r="E298" s="95" t="s">
        <v>119</v>
      </c>
      <c r="F298" s="87" t="s">
        <v>225</v>
      </c>
      <c r="G298" s="87" t="s">
        <v>12</v>
      </c>
      <c r="H298" s="22" t="s">
        <v>13</v>
      </c>
      <c r="I298" s="84" t="s">
        <v>42</v>
      </c>
      <c r="J298" s="85"/>
      <c r="K298" s="85"/>
      <c r="L298" s="85"/>
      <c r="M298" s="85"/>
      <c r="N298" s="86"/>
      <c r="O298" s="4"/>
      <c r="P298" s="1" t="s">
        <v>177</v>
      </c>
    </row>
    <row r="299" spans="2:16" s="1" customFormat="1" ht="26.25" customHeight="1" x14ac:dyDescent="0.2">
      <c r="B299" s="127"/>
      <c r="C299" s="127"/>
      <c r="D299" s="106"/>
      <c r="E299" s="95"/>
      <c r="F299" s="87"/>
      <c r="G299" s="87"/>
      <c r="H299" s="35">
        <f>J299+K299+L299+M299+N299</f>
        <v>600000</v>
      </c>
      <c r="I299" s="21" t="s">
        <v>40</v>
      </c>
      <c r="J299" s="35">
        <v>50000</v>
      </c>
      <c r="K299" s="35">
        <v>100000</v>
      </c>
      <c r="L299" s="35">
        <v>150000</v>
      </c>
      <c r="M299" s="35">
        <v>150000</v>
      </c>
      <c r="N299" s="35">
        <v>150000</v>
      </c>
      <c r="O299" s="4"/>
    </row>
    <row r="300" spans="2:16" s="1" customFormat="1" ht="26.45" customHeight="1" x14ac:dyDescent="0.2">
      <c r="B300" s="127"/>
      <c r="C300" s="127"/>
      <c r="D300" s="106"/>
      <c r="E300" s="95"/>
      <c r="F300" s="87"/>
      <c r="G300" s="87"/>
      <c r="H300" s="21" t="s">
        <v>120</v>
      </c>
      <c r="I300" s="87" t="s">
        <v>15</v>
      </c>
      <c r="J300" s="87"/>
      <c r="K300" s="87"/>
      <c r="L300" s="87"/>
      <c r="M300" s="87"/>
      <c r="N300" s="87"/>
      <c r="O300" s="4"/>
    </row>
    <row r="301" spans="2:16" s="1" customFormat="1" ht="23.25" customHeight="1" x14ac:dyDescent="0.2">
      <c r="B301" s="127"/>
      <c r="C301" s="127"/>
      <c r="D301" s="106"/>
      <c r="E301" s="95"/>
      <c r="F301" s="87"/>
      <c r="G301" s="87"/>
      <c r="H301" s="35">
        <f>J299</f>
        <v>50000</v>
      </c>
      <c r="I301" s="67" t="s">
        <v>282</v>
      </c>
      <c r="J301" s="21">
        <v>400</v>
      </c>
      <c r="K301" s="21">
        <v>500</v>
      </c>
      <c r="L301" s="21">
        <f>L303+L304</f>
        <v>750</v>
      </c>
      <c r="M301" s="21">
        <f t="shared" ref="M301:N301" si="5">M303+M304</f>
        <v>750</v>
      </c>
      <c r="N301" s="21">
        <f t="shared" si="5"/>
        <v>750</v>
      </c>
      <c r="O301" s="4"/>
    </row>
    <row r="302" spans="2:16" s="1" customFormat="1" ht="26.45" customHeight="1" x14ac:dyDescent="0.2">
      <c r="B302" s="127"/>
      <c r="C302" s="127"/>
      <c r="D302" s="106"/>
      <c r="E302" s="95"/>
      <c r="F302" s="87"/>
      <c r="G302" s="87"/>
      <c r="H302" s="21" t="s">
        <v>117</v>
      </c>
      <c r="I302" s="21" t="s">
        <v>17</v>
      </c>
      <c r="J302" s="21"/>
      <c r="K302" s="21"/>
      <c r="L302" s="21"/>
      <c r="M302" s="21"/>
      <c r="N302" s="21"/>
      <c r="O302" s="4"/>
    </row>
    <row r="303" spans="2:16" s="1" customFormat="1" ht="26.45" customHeight="1" x14ac:dyDescent="0.2">
      <c r="B303" s="127"/>
      <c r="C303" s="127"/>
      <c r="D303" s="106"/>
      <c r="E303" s="95"/>
      <c r="F303" s="87"/>
      <c r="G303" s="87"/>
      <c r="H303" s="35">
        <f>K299</f>
        <v>100000</v>
      </c>
      <c r="I303" s="21" t="s">
        <v>37</v>
      </c>
      <c r="J303" s="21">
        <v>340</v>
      </c>
      <c r="K303" s="21">
        <v>370</v>
      </c>
      <c r="L303" s="21">
        <v>550</v>
      </c>
      <c r="M303" s="21">
        <v>550</v>
      </c>
      <c r="N303" s="21">
        <v>550</v>
      </c>
      <c r="O303" s="4"/>
    </row>
    <row r="304" spans="2:16" s="1" customFormat="1" ht="26.45" customHeight="1" x14ac:dyDescent="0.2">
      <c r="B304" s="127"/>
      <c r="C304" s="127"/>
      <c r="D304" s="106"/>
      <c r="E304" s="95"/>
      <c r="F304" s="87"/>
      <c r="G304" s="87"/>
      <c r="H304" s="21" t="s">
        <v>23</v>
      </c>
      <c r="I304" s="21" t="s">
        <v>38</v>
      </c>
      <c r="J304" s="21">
        <v>60</v>
      </c>
      <c r="K304" s="21">
        <v>130</v>
      </c>
      <c r="L304" s="21">
        <v>200</v>
      </c>
      <c r="M304" s="21">
        <v>200</v>
      </c>
      <c r="N304" s="21">
        <v>200</v>
      </c>
      <c r="O304" s="4"/>
    </row>
    <row r="305" spans="2:16" s="1" customFormat="1" ht="42.75" customHeight="1" x14ac:dyDescent="0.2">
      <c r="B305" s="127"/>
      <c r="C305" s="127"/>
      <c r="D305" s="106"/>
      <c r="E305" s="95"/>
      <c r="F305" s="87"/>
      <c r="G305" s="87"/>
      <c r="H305" s="35">
        <f>L299</f>
        <v>150000</v>
      </c>
      <c r="I305" s="21" t="s">
        <v>63</v>
      </c>
      <c r="J305" s="21">
        <v>300</v>
      </c>
      <c r="K305" s="21">
        <v>600</v>
      </c>
      <c r="L305" s="21">
        <v>900</v>
      </c>
      <c r="M305" s="21">
        <v>900</v>
      </c>
      <c r="N305" s="21">
        <v>900</v>
      </c>
      <c r="O305" s="4"/>
    </row>
    <row r="306" spans="2:16" s="1" customFormat="1" ht="26.45" customHeight="1" x14ac:dyDescent="0.2">
      <c r="B306" s="127"/>
      <c r="C306" s="127"/>
      <c r="D306" s="106"/>
      <c r="E306" s="95"/>
      <c r="F306" s="87"/>
      <c r="G306" s="87"/>
      <c r="H306" s="21" t="s">
        <v>103</v>
      </c>
      <c r="I306" s="87" t="s">
        <v>21</v>
      </c>
      <c r="J306" s="87"/>
      <c r="K306" s="87"/>
      <c r="L306" s="87"/>
      <c r="M306" s="87"/>
      <c r="N306" s="87"/>
      <c r="O306" s="4"/>
    </row>
    <row r="307" spans="2:16" s="1" customFormat="1" ht="37.5" customHeight="1" x14ac:dyDescent="0.2">
      <c r="B307" s="127"/>
      <c r="C307" s="127"/>
      <c r="D307" s="106"/>
      <c r="E307" s="95"/>
      <c r="F307" s="87"/>
      <c r="G307" s="87"/>
      <c r="H307" s="35">
        <f>M299</f>
        <v>150000</v>
      </c>
      <c r="I307" s="21" t="s">
        <v>128</v>
      </c>
      <c r="J307" s="35">
        <v>125000</v>
      </c>
      <c r="K307" s="35">
        <v>200000</v>
      </c>
      <c r="L307" s="35">
        <v>200000</v>
      </c>
      <c r="M307" s="35">
        <v>200000</v>
      </c>
      <c r="N307" s="35">
        <v>200000</v>
      </c>
      <c r="O307" s="4"/>
    </row>
    <row r="308" spans="2:16" s="1" customFormat="1" ht="26.45" customHeight="1" x14ac:dyDescent="0.2">
      <c r="B308" s="127"/>
      <c r="C308" s="127"/>
      <c r="D308" s="106"/>
      <c r="E308" s="95"/>
      <c r="F308" s="87"/>
      <c r="G308" s="87"/>
      <c r="H308" s="21" t="s">
        <v>109</v>
      </c>
      <c r="I308" s="87" t="s">
        <v>24</v>
      </c>
      <c r="J308" s="87"/>
      <c r="K308" s="87"/>
      <c r="L308" s="87"/>
      <c r="M308" s="87"/>
      <c r="N308" s="87"/>
      <c r="O308" s="4"/>
    </row>
    <row r="309" spans="2:16" s="1" customFormat="1" ht="31.5" customHeight="1" x14ac:dyDescent="0.2">
      <c r="B309" s="128"/>
      <c r="C309" s="128"/>
      <c r="D309" s="106"/>
      <c r="E309" s="95"/>
      <c r="F309" s="87"/>
      <c r="G309" s="87"/>
      <c r="H309" s="35">
        <f>N299</f>
        <v>150000</v>
      </c>
      <c r="I309" s="21" t="s">
        <v>150</v>
      </c>
      <c r="J309" s="35">
        <v>100</v>
      </c>
      <c r="K309" s="35">
        <f>K301/J301*100</f>
        <v>125</v>
      </c>
      <c r="L309" s="35">
        <f>L301/J301*100</f>
        <v>187.5</v>
      </c>
      <c r="M309" s="35">
        <f>M301/J301*100</f>
        <v>187.5</v>
      </c>
      <c r="N309" s="35">
        <f>N301/J301*100</f>
        <v>187.5</v>
      </c>
      <c r="O309" s="4"/>
    </row>
    <row r="310" spans="2:16" s="1" customFormat="1" ht="23.25" customHeight="1" x14ac:dyDescent="0.2">
      <c r="B310" s="80" t="s">
        <v>99</v>
      </c>
      <c r="C310" s="80"/>
      <c r="D310" s="80"/>
      <c r="E310" s="80"/>
      <c r="F310" s="80"/>
      <c r="G310" s="80"/>
      <c r="H310" s="80"/>
      <c r="I310" s="80"/>
      <c r="J310" s="80"/>
      <c r="K310" s="80"/>
      <c r="L310" s="80"/>
      <c r="M310" s="80"/>
      <c r="N310" s="80"/>
      <c r="O310" s="4"/>
    </row>
    <row r="311" spans="2:16" s="1" customFormat="1" ht="24" customHeight="1" x14ac:dyDescent="0.2">
      <c r="B311" s="110" t="s">
        <v>111</v>
      </c>
      <c r="C311" s="110" t="s">
        <v>140</v>
      </c>
      <c r="D311" s="106" t="s">
        <v>114</v>
      </c>
      <c r="E311" s="87" t="s">
        <v>129</v>
      </c>
      <c r="F311" s="87" t="s">
        <v>138</v>
      </c>
      <c r="G311" s="87" t="s">
        <v>12</v>
      </c>
      <c r="H311" s="22" t="s">
        <v>13</v>
      </c>
      <c r="I311" s="84" t="s">
        <v>42</v>
      </c>
      <c r="J311" s="85"/>
      <c r="K311" s="85"/>
      <c r="L311" s="85"/>
      <c r="M311" s="85"/>
      <c r="N311" s="86"/>
      <c r="O311" s="4"/>
      <c r="P311" s="1" t="s">
        <v>178</v>
      </c>
    </row>
    <row r="312" spans="2:16" s="1" customFormat="1" ht="15.75" x14ac:dyDescent="0.2">
      <c r="B312" s="110"/>
      <c r="C312" s="110"/>
      <c r="D312" s="106"/>
      <c r="E312" s="87"/>
      <c r="F312" s="87"/>
      <c r="G312" s="87"/>
      <c r="H312" s="35">
        <f>J312+K312+L312+M312+N312</f>
        <v>4750</v>
      </c>
      <c r="I312" s="21" t="s">
        <v>14</v>
      </c>
      <c r="J312" s="35">
        <v>250</v>
      </c>
      <c r="K312" s="35">
        <v>750</v>
      </c>
      <c r="L312" s="35">
        <v>1250</v>
      </c>
      <c r="M312" s="35">
        <v>1250</v>
      </c>
      <c r="N312" s="35">
        <v>1250</v>
      </c>
      <c r="O312" s="4"/>
    </row>
    <row r="313" spans="2:16" s="1" customFormat="1" ht="15.75" x14ac:dyDescent="0.2">
      <c r="B313" s="110"/>
      <c r="C313" s="110"/>
      <c r="D313" s="106"/>
      <c r="E313" s="87"/>
      <c r="F313" s="87"/>
      <c r="G313" s="87"/>
      <c r="H313" s="21" t="s">
        <v>120</v>
      </c>
      <c r="I313" s="21"/>
      <c r="J313" s="35"/>
      <c r="K313" s="35"/>
      <c r="L313" s="35"/>
      <c r="M313" s="35"/>
      <c r="N313" s="35"/>
      <c r="O313" s="4"/>
    </row>
    <row r="314" spans="2:16" s="1" customFormat="1" ht="30" customHeight="1" x14ac:dyDescent="0.2">
      <c r="B314" s="110"/>
      <c r="C314" s="110"/>
      <c r="D314" s="106"/>
      <c r="E314" s="87"/>
      <c r="F314" s="87"/>
      <c r="G314" s="87"/>
      <c r="H314" s="35">
        <f>J312</f>
        <v>250</v>
      </c>
      <c r="I314" s="87" t="s">
        <v>15</v>
      </c>
      <c r="J314" s="87"/>
      <c r="K314" s="87"/>
      <c r="L314" s="87" t="s">
        <v>18</v>
      </c>
      <c r="M314" s="87" t="s">
        <v>18</v>
      </c>
      <c r="N314" s="87" t="s">
        <v>18</v>
      </c>
      <c r="O314" s="4"/>
    </row>
    <row r="315" spans="2:16" s="1" customFormat="1" ht="15.75" x14ac:dyDescent="0.2">
      <c r="B315" s="110"/>
      <c r="C315" s="110"/>
      <c r="D315" s="106"/>
      <c r="E315" s="87"/>
      <c r="F315" s="87"/>
      <c r="G315" s="87"/>
      <c r="H315" s="21" t="s">
        <v>117</v>
      </c>
      <c r="I315" s="21" t="s">
        <v>35</v>
      </c>
      <c r="J315" s="21">
        <f t="shared" ref="J315:K315" si="6">J317+J318</f>
        <v>50</v>
      </c>
      <c r="K315" s="21">
        <f t="shared" si="6"/>
        <v>150</v>
      </c>
      <c r="L315" s="21">
        <f>L317+L318</f>
        <v>250</v>
      </c>
      <c r="M315" s="21">
        <f t="shared" ref="M315:N315" si="7">M317+M318</f>
        <v>250</v>
      </c>
      <c r="N315" s="21">
        <f t="shared" si="7"/>
        <v>250</v>
      </c>
      <c r="O315" s="4"/>
    </row>
    <row r="316" spans="2:16" s="1" customFormat="1" ht="18.75" customHeight="1" x14ac:dyDescent="0.2">
      <c r="B316" s="110"/>
      <c r="C316" s="110"/>
      <c r="D316" s="106"/>
      <c r="E316" s="87"/>
      <c r="F316" s="87"/>
      <c r="G316" s="87"/>
      <c r="H316" s="35">
        <f>K312</f>
        <v>750</v>
      </c>
      <c r="I316" s="21" t="s">
        <v>36</v>
      </c>
      <c r="J316" s="21"/>
      <c r="K316" s="21"/>
      <c r="L316" s="21" t="s">
        <v>18</v>
      </c>
      <c r="M316" s="21" t="s">
        <v>18</v>
      </c>
      <c r="N316" s="21" t="s">
        <v>18</v>
      </c>
      <c r="O316" s="4"/>
    </row>
    <row r="317" spans="2:16" s="1" customFormat="1" ht="18.75" customHeight="1" x14ac:dyDescent="0.2">
      <c r="B317" s="110"/>
      <c r="C317" s="110"/>
      <c r="D317" s="106"/>
      <c r="E317" s="87"/>
      <c r="F317" s="87"/>
      <c r="G317" s="87"/>
      <c r="H317" s="21" t="s">
        <v>23</v>
      </c>
      <c r="I317" s="21" t="s">
        <v>38</v>
      </c>
      <c r="J317" s="21">
        <v>35</v>
      </c>
      <c r="K317" s="21">
        <v>105</v>
      </c>
      <c r="L317" s="21">
        <v>200</v>
      </c>
      <c r="M317" s="21">
        <v>200</v>
      </c>
      <c r="N317" s="21">
        <v>200</v>
      </c>
      <c r="O317" s="4"/>
    </row>
    <row r="318" spans="2:16" s="1" customFormat="1" ht="18.75" customHeight="1" x14ac:dyDescent="0.2">
      <c r="B318" s="110"/>
      <c r="C318" s="110"/>
      <c r="D318" s="106"/>
      <c r="E318" s="87"/>
      <c r="F318" s="87"/>
      <c r="G318" s="87"/>
      <c r="H318" s="12">
        <f>L312</f>
        <v>1250</v>
      </c>
      <c r="I318" s="21" t="s">
        <v>37</v>
      </c>
      <c r="J318" s="21">
        <v>15</v>
      </c>
      <c r="K318" s="21">
        <v>45</v>
      </c>
      <c r="L318" s="21">
        <v>50</v>
      </c>
      <c r="M318" s="21">
        <v>50</v>
      </c>
      <c r="N318" s="21">
        <v>50</v>
      </c>
      <c r="O318" s="4"/>
    </row>
    <row r="319" spans="2:16" s="1" customFormat="1" ht="21.75" customHeight="1" x14ac:dyDescent="0.2">
      <c r="B319" s="110"/>
      <c r="C319" s="110"/>
      <c r="D319" s="106"/>
      <c r="E319" s="87"/>
      <c r="F319" s="87"/>
      <c r="G319" s="87"/>
      <c r="H319" s="21" t="s">
        <v>103</v>
      </c>
      <c r="I319" s="87" t="s">
        <v>21</v>
      </c>
      <c r="J319" s="87"/>
      <c r="K319" s="87"/>
      <c r="L319" s="87" t="s">
        <v>18</v>
      </c>
      <c r="M319" s="87" t="s">
        <v>18</v>
      </c>
      <c r="N319" s="87" t="s">
        <v>18</v>
      </c>
      <c r="O319" s="4"/>
    </row>
    <row r="320" spans="2:16" s="1" customFormat="1" ht="15.75" x14ac:dyDescent="0.2">
      <c r="B320" s="110"/>
      <c r="C320" s="110"/>
      <c r="D320" s="106"/>
      <c r="E320" s="87"/>
      <c r="F320" s="87"/>
      <c r="G320" s="87"/>
      <c r="H320" s="35">
        <f>M312</f>
        <v>1250</v>
      </c>
      <c r="I320" s="21" t="s">
        <v>39</v>
      </c>
      <c r="J320" s="35">
        <v>5000</v>
      </c>
      <c r="K320" s="35">
        <v>5000</v>
      </c>
      <c r="L320" s="35">
        <v>5000</v>
      </c>
      <c r="M320" s="35">
        <v>5000</v>
      </c>
      <c r="N320" s="35">
        <v>5000</v>
      </c>
      <c r="O320" s="4"/>
    </row>
    <row r="321" spans="2:16" s="1" customFormat="1" ht="26.25" customHeight="1" x14ac:dyDescent="0.2">
      <c r="B321" s="110"/>
      <c r="C321" s="110"/>
      <c r="D321" s="106"/>
      <c r="E321" s="87"/>
      <c r="F321" s="87"/>
      <c r="G321" s="87"/>
      <c r="H321" s="21" t="s">
        <v>104</v>
      </c>
      <c r="I321" s="87" t="s">
        <v>24</v>
      </c>
      <c r="J321" s="87"/>
      <c r="K321" s="87"/>
      <c r="L321" s="87" t="s">
        <v>18</v>
      </c>
      <c r="M321" s="87" t="s">
        <v>18</v>
      </c>
      <c r="N321" s="87" t="s">
        <v>18</v>
      </c>
      <c r="O321" s="4"/>
    </row>
    <row r="322" spans="2:16" s="1" customFormat="1" ht="33.75" customHeight="1" x14ac:dyDescent="0.2">
      <c r="B322" s="110"/>
      <c r="C322" s="110"/>
      <c r="D322" s="106"/>
      <c r="E322" s="87"/>
      <c r="F322" s="87"/>
      <c r="G322" s="87"/>
      <c r="H322" s="35">
        <f>N312</f>
        <v>1250</v>
      </c>
      <c r="I322" s="24" t="s">
        <v>144</v>
      </c>
      <c r="J322" s="35">
        <v>100</v>
      </c>
      <c r="K322" s="35">
        <f>K315/J315*100</f>
        <v>300</v>
      </c>
      <c r="L322" s="35">
        <f>L315/J315*100</f>
        <v>500</v>
      </c>
      <c r="M322" s="35">
        <f>M315/J315*100</f>
        <v>500</v>
      </c>
      <c r="N322" s="35">
        <f>N315/J315*100</f>
        <v>500</v>
      </c>
      <c r="O322" s="4"/>
    </row>
    <row r="323" spans="2:16" s="1" customFormat="1" ht="29.25" customHeight="1" x14ac:dyDescent="0.2">
      <c r="B323" s="110" t="s">
        <v>205</v>
      </c>
      <c r="C323" s="110" t="s">
        <v>206</v>
      </c>
      <c r="D323" s="106" t="s">
        <v>192</v>
      </c>
      <c r="E323" s="87" t="s">
        <v>129</v>
      </c>
      <c r="F323" s="87" t="s">
        <v>66</v>
      </c>
      <c r="G323" s="87" t="s">
        <v>12</v>
      </c>
      <c r="H323" s="23" t="s">
        <v>13</v>
      </c>
      <c r="I323" s="84" t="s">
        <v>42</v>
      </c>
      <c r="J323" s="85"/>
      <c r="K323" s="85"/>
      <c r="L323" s="85"/>
      <c r="M323" s="85"/>
      <c r="N323" s="86"/>
      <c r="O323" s="4"/>
      <c r="P323" s="1" t="s">
        <v>179</v>
      </c>
    </row>
    <row r="324" spans="2:16" s="1" customFormat="1" ht="39.75" customHeight="1" x14ac:dyDescent="0.2">
      <c r="B324" s="110"/>
      <c r="C324" s="110"/>
      <c r="D324" s="106"/>
      <c r="E324" s="87"/>
      <c r="F324" s="87"/>
      <c r="G324" s="87"/>
      <c r="H324" s="35">
        <f>J324+K324+L324+M324+N324</f>
        <v>3797</v>
      </c>
      <c r="I324" s="24" t="s">
        <v>14</v>
      </c>
      <c r="J324" s="35">
        <v>500</v>
      </c>
      <c r="K324" s="35">
        <v>660</v>
      </c>
      <c r="L324" s="35">
        <v>847</v>
      </c>
      <c r="M324" s="35">
        <v>800</v>
      </c>
      <c r="N324" s="35">
        <v>990</v>
      </c>
      <c r="O324" s="4"/>
    </row>
    <row r="325" spans="2:16" s="1" customFormat="1" ht="20.25" customHeight="1" x14ac:dyDescent="0.2">
      <c r="B325" s="110"/>
      <c r="C325" s="110"/>
      <c r="D325" s="106"/>
      <c r="E325" s="87"/>
      <c r="F325" s="87"/>
      <c r="G325" s="87"/>
      <c r="H325" s="21" t="s">
        <v>120</v>
      </c>
      <c r="I325" s="24"/>
      <c r="J325" s="24"/>
      <c r="K325" s="24"/>
      <c r="L325" s="14"/>
      <c r="M325" s="24"/>
      <c r="N325" s="24"/>
      <c r="O325" s="4"/>
    </row>
    <row r="326" spans="2:16" s="1" customFormat="1" ht="23.25" customHeight="1" x14ac:dyDescent="0.2">
      <c r="B326" s="110"/>
      <c r="C326" s="110"/>
      <c r="D326" s="106"/>
      <c r="E326" s="87"/>
      <c r="F326" s="87"/>
      <c r="G326" s="87"/>
      <c r="H326" s="15">
        <f>J324</f>
        <v>500</v>
      </c>
      <c r="I326" s="24"/>
      <c r="J326" s="24"/>
      <c r="K326" s="24"/>
      <c r="L326" s="14"/>
      <c r="M326" s="24"/>
      <c r="N326" s="24"/>
      <c r="O326" s="4"/>
    </row>
    <row r="327" spans="2:16" s="1" customFormat="1" ht="20.25" customHeight="1" x14ac:dyDescent="0.2">
      <c r="B327" s="110"/>
      <c r="C327" s="110"/>
      <c r="D327" s="106"/>
      <c r="E327" s="87"/>
      <c r="F327" s="87"/>
      <c r="G327" s="87"/>
      <c r="H327" s="21" t="s">
        <v>117</v>
      </c>
      <c r="I327" s="24"/>
      <c r="J327" s="24"/>
      <c r="K327" s="24"/>
      <c r="L327" s="14"/>
      <c r="M327" s="24"/>
      <c r="N327" s="24"/>
      <c r="O327" s="4"/>
    </row>
    <row r="328" spans="2:16" s="1" customFormat="1" ht="20.25" customHeight="1" x14ac:dyDescent="0.2">
      <c r="B328" s="110"/>
      <c r="C328" s="110"/>
      <c r="D328" s="106"/>
      <c r="E328" s="87"/>
      <c r="F328" s="87"/>
      <c r="G328" s="87"/>
      <c r="H328" s="35">
        <f>K324</f>
        <v>660</v>
      </c>
      <c r="I328" s="24"/>
      <c r="J328" s="24"/>
      <c r="K328" s="24"/>
      <c r="L328" s="14"/>
      <c r="M328" s="24"/>
      <c r="N328" s="24"/>
      <c r="O328" s="4"/>
    </row>
    <row r="329" spans="2:16" s="1" customFormat="1" ht="27.75" customHeight="1" x14ac:dyDescent="0.2">
      <c r="B329" s="110"/>
      <c r="C329" s="110"/>
      <c r="D329" s="106"/>
      <c r="E329" s="87"/>
      <c r="F329" s="87"/>
      <c r="G329" s="87"/>
      <c r="H329" s="21" t="s">
        <v>23</v>
      </c>
      <c r="I329" s="123" t="s">
        <v>15</v>
      </c>
      <c r="J329" s="123"/>
      <c r="K329" s="123"/>
      <c r="L329" s="123"/>
      <c r="M329" s="123"/>
      <c r="N329" s="123"/>
      <c r="O329" s="4"/>
    </row>
    <row r="330" spans="2:16" s="1" customFormat="1" ht="15.75" x14ac:dyDescent="0.2">
      <c r="B330" s="110"/>
      <c r="C330" s="110"/>
      <c r="D330" s="106"/>
      <c r="E330" s="87"/>
      <c r="F330" s="87"/>
      <c r="G330" s="87"/>
      <c r="H330" s="35">
        <f>L324</f>
        <v>847</v>
      </c>
      <c r="I330" s="24" t="s">
        <v>67</v>
      </c>
      <c r="J330" s="24">
        <v>100</v>
      </c>
      <c r="K330" s="24">
        <v>120</v>
      </c>
      <c r="L330" s="24">
        <v>140</v>
      </c>
      <c r="M330" s="24">
        <v>160</v>
      </c>
      <c r="N330" s="24">
        <v>180</v>
      </c>
      <c r="O330" s="4"/>
    </row>
    <row r="331" spans="2:16" s="1" customFormat="1" ht="24.75" customHeight="1" x14ac:dyDescent="0.2">
      <c r="B331" s="110"/>
      <c r="C331" s="110"/>
      <c r="D331" s="106"/>
      <c r="E331" s="87"/>
      <c r="F331" s="87"/>
      <c r="G331" s="87"/>
      <c r="H331" s="21" t="s">
        <v>103</v>
      </c>
      <c r="I331" s="123" t="s">
        <v>21</v>
      </c>
      <c r="J331" s="123"/>
      <c r="K331" s="123"/>
      <c r="L331" s="123"/>
      <c r="M331" s="123"/>
      <c r="N331" s="123"/>
      <c r="O331" s="4"/>
    </row>
    <row r="332" spans="2:16" s="1" customFormat="1" ht="39" customHeight="1" x14ac:dyDescent="0.2">
      <c r="B332" s="110"/>
      <c r="C332" s="110"/>
      <c r="D332" s="106"/>
      <c r="E332" s="87"/>
      <c r="F332" s="87"/>
      <c r="G332" s="87"/>
      <c r="H332" s="24">
        <f>M324</f>
        <v>800</v>
      </c>
      <c r="I332" s="24" t="s">
        <v>68</v>
      </c>
      <c r="J332" s="35">
        <v>5000</v>
      </c>
      <c r="K332" s="35">
        <v>5500</v>
      </c>
      <c r="L332" s="35">
        <v>6050</v>
      </c>
      <c r="M332" s="35">
        <v>5000</v>
      </c>
      <c r="N332" s="35">
        <v>5500</v>
      </c>
      <c r="O332" s="4"/>
    </row>
    <row r="333" spans="2:16" s="1" customFormat="1" ht="24.75" customHeight="1" x14ac:dyDescent="0.2">
      <c r="B333" s="110"/>
      <c r="C333" s="110"/>
      <c r="D333" s="106"/>
      <c r="E333" s="87"/>
      <c r="F333" s="87"/>
      <c r="G333" s="87"/>
      <c r="H333" s="21" t="s">
        <v>104</v>
      </c>
      <c r="I333" s="123" t="s">
        <v>24</v>
      </c>
      <c r="J333" s="123"/>
      <c r="K333" s="123"/>
      <c r="L333" s="123"/>
      <c r="M333" s="123"/>
      <c r="N333" s="123"/>
      <c r="O333" s="4"/>
    </row>
    <row r="334" spans="2:16" s="1" customFormat="1" ht="48.75" customHeight="1" x14ac:dyDescent="0.2">
      <c r="B334" s="110"/>
      <c r="C334" s="110"/>
      <c r="D334" s="106"/>
      <c r="E334" s="87"/>
      <c r="F334" s="87"/>
      <c r="G334" s="87"/>
      <c r="H334" s="24">
        <f>N324</f>
        <v>990</v>
      </c>
      <c r="I334" s="24" t="s">
        <v>151</v>
      </c>
      <c r="J334" s="15">
        <v>100</v>
      </c>
      <c r="K334" s="15">
        <f>K330/J330*100</f>
        <v>120</v>
      </c>
      <c r="L334" s="15">
        <f>L330/J330*100</f>
        <v>140</v>
      </c>
      <c r="M334" s="15">
        <f>M330/J330*100</f>
        <v>160</v>
      </c>
      <c r="N334" s="15">
        <f>N330/J330*100</f>
        <v>180</v>
      </c>
      <c r="O334" s="4"/>
    </row>
    <row r="335" spans="2:16" s="1" customFormat="1" ht="36.75" customHeight="1" x14ac:dyDescent="0.2">
      <c r="B335" s="110" t="s">
        <v>207</v>
      </c>
      <c r="C335" s="110" t="s">
        <v>208</v>
      </c>
      <c r="D335" s="106" t="s">
        <v>193</v>
      </c>
      <c r="E335" s="87" t="s">
        <v>129</v>
      </c>
      <c r="F335" s="87" t="s">
        <v>266</v>
      </c>
      <c r="G335" s="110" t="s">
        <v>12</v>
      </c>
      <c r="H335" s="23" t="s">
        <v>13</v>
      </c>
      <c r="I335" s="84" t="s">
        <v>42</v>
      </c>
      <c r="J335" s="85"/>
      <c r="K335" s="85"/>
      <c r="L335" s="85"/>
      <c r="M335" s="85"/>
      <c r="N335" s="86"/>
      <c r="O335" s="4"/>
      <c r="P335" s="1" t="s">
        <v>180</v>
      </c>
    </row>
    <row r="336" spans="2:16" s="1" customFormat="1" ht="36.75" customHeight="1" x14ac:dyDescent="0.2">
      <c r="B336" s="110"/>
      <c r="C336" s="110"/>
      <c r="D336" s="106"/>
      <c r="E336" s="87"/>
      <c r="F336" s="87"/>
      <c r="G336" s="110"/>
      <c r="H336" s="15">
        <f>J336+K336+L336+M336+N336</f>
        <v>15000</v>
      </c>
      <c r="I336" s="24" t="s">
        <v>14</v>
      </c>
      <c r="J336" s="35">
        <v>2000</v>
      </c>
      <c r="K336" s="35">
        <v>2500</v>
      </c>
      <c r="L336" s="35">
        <v>3000</v>
      </c>
      <c r="M336" s="35">
        <v>3500</v>
      </c>
      <c r="N336" s="35">
        <v>4000</v>
      </c>
      <c r="O336" s="4"/>
    </row>
    <row r="337" spans="2:16" s="1" customFormat="1" ht="21" customHeight="1" x14ac:dyDescent="0.2">
      <c r="B337" s="110"/>
      <c r="C337" s="110"/>
      <c r="D337" s="106"/>
      <c r="E337" s="87"/>
      <c r="F337" s="87"/>
      <c r="G337" s="110"/>
      <c r="H337" s="24" t="s">
        <v>120</v>
      </c>
      <c r="I337" s="123" t="s">
        <v>15</v>
      </c>
      <c r="J337" s="123"/>
      <c r="K337" s="123"/>
      <c r="L337" s="123"/>
      <c r="M337" s="123"/>
      <c r="N337" s="123"/>
      <c r="O337" s="4"/>
    </row>
    <row r="338" spans="2:16" s="1" customFormat="1" ht="21" customHeight="1" x14ac:dyDescent="0.2">
      <c r="B338" s="110"/>
      <c r="C338" s="110"/>
      <c r="D338" s="106"/>
      <c r="E338" s="87"/>
      <c r="F338" s="87"/>
      <c r="G338" s="110"/>
      <c r="H338" s="15">
        <f>J336</f>
        <v>2000</v>
      </c>
      <c r="I338" s="24" t="s">
        <v>79</v>
      </c>
      <c r="J338" s="24">
        <v>10</v>
      </c>
      <c r="K338" s="24">
        <v>15</v>
      </c>
      <c r="L338" s="24">
        <v>20</v>
      </c>
      <c r="M338" s="24">
        <v>21</v>
      </c>
      <c r="N338" s="24">
        <v>22</v>
      </c>
      <c r="O338" s="4"/>
    </row>
    <row r="339" spans="2:16" s="1" customFormat="1" ht="21" customHeight="1" x14ac:dyDescent="0.2">
      <c r="B339" s="110"/>
      <c r="C339" s="110"/>
      <c r="D339" s="106"/>
      <c r="E339" s="87"/>
      <c r="F339" s="87"/>
      <c r="G339" s="110"/>
      <c r="H339" s="24" t="s">
        <v>117</v>
      </c>
      <c r="I339" s="24" t="s">
        <v>80</v>
      </c>
      <c r="J339" s="24">
        <v>15</v>
      </c>
      <c r="K339" s="24">
        <v>20</v>
      </c>
      <c r="L339" s="24">
        <v>30</v>
      </c>
      <c r="M339" s="24">
        <v>32</v>
      </c>
      <c r="N339" s="24">
        <v>35</v>
      </c>
      <c r="O339" s="4"/>
    </row>
    <row r="340" spans="2:16" s="1" customFormat="1" ht="21" customHeight="1" x14ac:dyDescent="0.2">
      <c r="B340" s="110"/>
      <c r="C340" s="110"/>
      <c r="D340" s="106"/>
      <c r="E340" s="87"/>
      <c r="F340" s="87"/>
      <c r="G340" s="110"/>
      <c r="H340" s="15">
        <f>K336</f>
        <v>2500</v>
      </c>
      <c r="I340" s="24" t="s">
        <v>36</v>
      </c>
      <c r="J340" s="24"/>
      <c r="K340" s="24"/>
      <c r="L340" s="24"/>
      <c r="M340" s="24"/>
      <c r="N340" s="24"/>
      <c r="O340" s="4"/>
    </row>
    <row r="341" spans="2:16" s="1" customFormat="1" ht="21" customHeight="1" x14ac:dyDescent="0.2">
      <c r="B341" s="110"/>
      <c r="C341" s="110"/>
      <c r="D341" s="106"/>
      <c r="E341" s="87"/>
      <c r="F341" s="87"/>
      <c r="G341" s="110"/>
      <c r="H341" s="24" t="s">
        <v>23</v>
      </c>
      <c r="I341" s="24" t="s">
        <v>81</v>
      </c>
      <c r="J341" s="24">
        <v>65</v>
      </c>
      <c r="K341" s="24">
        <v>60</v>
      </c>
      <c r="L341" s="24">
        <v>55</v>
      </c>
      <c r="M341" s="24">
        <v>52</v>
      </c>
      <c r="N341" s="24">
        <v>50</v>
      </c>
      <c r="O341" s="4"/>
    </row>
    <row r="342" spans="2:16" s="1" customFormat="1" ht="21" customHeight="1" x14ac:dyDescent="0.2">
      <c r="B342" s="110"/>
      <c r="C342" s="110"/>
      <c r="D342" s="106"/>
      <c r="E342" s="87"/>
      <c r="F342" s="87"/>
      <c r="G342" s="110"/>
      <c r="H342" s="15">
        <f>L336</f>
        <v>3000</v>
      </c>
      <c r="I342" s="24" t="s">
        <v>82</v>
      </c>
      <c r="J342" s="24">
        <v>35</v>
      </c>
      <c r="K342" s="24">
        <v>40</v>
      </c>
      <c r="L342" s="24">
        <v>45</v>
      </c>
      <c r="M342" s="24">
        <v>48</v>
      </c>
      <c r="N342" s="24">
        <v>50</v>
      </c>
      <c r="O342" s="4"/>
    </row>
    <row r="343" spans="2:16" s="1" customFormat="1" ht="21" customHeight="1" x14ac:dyDescent="0.2">
      <c r="B343" s="110"/>
      <c r="C343" s="110"/>
      <c r="D343" s="106"/>
      <c r="E343" s="87"/>
      <c r="F343" s="87"/>
      <c r="G343" s="110"/>
      <c r="H343" s="24" t="s">
        <v>103</v>
      </c>
      <c r="I343" s="123" t="s">
        <v>21</v>
      </c>
      <c r="J343" s="123"/>
      <c r="K343" s="123"/>
      <c r="L343" s="123"/>
      <c r="M343" s="123"/>
      <c r="N343" s="123"/>
      <c r="O343" s="4"/>
    </row>
    <row r="344" spans="2:16" s="1" customFormat="1" ht="21" customHeight="1" x14ac:dyDescent="0.2">
      <c r="B344" s="110"/>
      <c r="C344" s="110"/>
      <c r="D344" s="106"/>
      <c r="E344" s="87"/>
      <c r="F344" s="87"/>
      <c r="G344" s="110"/>
      <c r="H344" s="15">
        <f>M336</f>
        <v>3500</v>
      </c>
      <c r="I344" s="24" t="s">
        <v>130</v>
      </c>
      <c r="J344" s="35">
        <v>200000</v>
      </c>
      <c r="K344" s="35">
        <v>166700</v>
      </c>
      <c r="L344" s="35">
        <v>150000</v>
      </c>
      <c r="M344" s="35">
        <v>166667</v>
      </c>
      <c r="N344" s="35">
        <v>181800</v>
      </c>
      <c r="O344" s="4"/>
    </row>
    <row r="345" spans="2:16" s="1" customFormat="1" ht="21" customHeight="1" x14ac:dyDescent="0.2">
      <c r="B345" s="110"/>
      <c r="C345" s="110"/>
      <c r="D345" s="106"/>
      <c r="E345" s="87"/>
      <c r="F345" s="87"/>
      <c r="G345" s="110"/>
      <c r="H345" s="24" t="s">
        <v>104</v>
      </c>
      <c r="I345" s="123" t="s">
        <v>24</v>
      </c>
      <c r="J345" s="123"/>
      <c r="K345" s="123"/>
      <c r="L345" s="123"/>
      <c r="M345" s="123"/>
      <c r="N345" s="123"/>
      <c r="O345" s="4"/>
    </row>
    <row r="346" spans="2:16" s="1" customFormat="1" ht="31.5" customHeight="1" x14ac:dyDescent="0.2">
      <c r="B346" s="110"/>
      <c r="C346" s="110"/>
      <c r="D346" s="106"/>
      <c r="E346" s="87"/>
      <c r="F346" s="87"/>
      <c r="G346" s="110"/>
      <c r="H346" s="15">
        <f>N336</f>
        <v>4000</v>
      </c>
      <c r="I346" s="24" t="s">
        <v>152</v>
      </c>
      <c r="J346" s="15">
        <v>100</v>
      </c>
      <c r="K346" s="15">
        <f>K338/J338*100</f>
        <v>150</v>
      </c>
      <c r="L346" s="15">
        <f>L338/J338*100</f>
        <v>200</v>
      </c>
      <c r="M346" s="15">
        <f>M338/J338*100</f>
        <v>210</v>
      </c>
      <c r="N346" s="15">
        <f>N338/J338*100</f>
        <v>220.00000000000003</v>
      </c>
      <c r="O346" s="4"/>
    </row>
    <row r="347" spans="2:16" s="1" customFormat="1" ht="21.75" customHeight="1" x14ac:dyDescent="0.2">
      <c r="B347" s="126" t="s">
        <v>209</v>
      </c>
      <c r="C347" s="126" t="s">
        <v>210</v>
      </c>
      <c r="D347" s="106" t="s">
        <v>257</v>
      </c>
      <c r="E347" s="87" t="s">
        <v>129</v>
      </c>
      <c r="F347" s="87" t="s">
        <v>267</v>
      </c>
      <c r="G347" s="87" t="s">
        <v>12</v>
      </c>
      <c r="H347" s="24" t="s">
        <v>13</v>
      </c>
      <c r="I347" s="84" t="s">
        <v>42</v>
      </c>
      <c r="J347" s="85"/>
      <c r="K347" s="85"/>
      <c r="L347" s="85"/>
      <c r="M347" s="85"/>
      <c r="N347" s="86"/>
      <c r="O347" s="4"/>
      <c r="P347" s="1" t="s">
        <v>181</v>
      </c>
    </row>
    <row r="348" spans="2:16" s="1" customFormat="1" ht="15.75" x14ac:dyDescent="0.2">
      <c r="B348" s="127"/>
      <c r="C348" s="127"/>
      <c r="D348" s="106"/>
      <c r="E348" s="87"/>
      <c r="F348" s="87"/>
      <c r="G348" s="87"/>
      <c r="H348" s="15">
        <f>J348+K348+L348+M348+N348</f>
        <v>6696.5</v>
      </c>
      <c r="I348" s="24" t="s">
        <v>14</v>
      </c>
      <c r="J348" s="35">
        <v>1000</v>
      </c>
      <c r="K348" s="35">
        <v>1200</v>
      </c>
      <c r="L348" s="35">
        <v>1400</v>
      </c>
      <c r="M348" s="35">
        <v>1496.6</v>
      </c>
      <c r="N348" s="35">
        <v>1599.9</v>
      </c>
      <c r="O348" s="4"/>
    </row>
    <row r="349" spans="2:16" s="1" customFormat="1" ht="15.75" x14ac:dyDescent="0.2">
      <c r="B349" s="127"/>
      <c r="C349" s="127"/>
      <c r="D349" s="106"/>
      <c r="E349" s="87"/>
      <c r="F349" s="87"/>
      <c r="G349" s="87"/>
      <c r="H349" s="24" t="s">
        <v>120</v>
      </c>
      <c r="I349" s="24"/>
      <c r="J349" s="35"/>
      <c r="K349" s="35"/>
      <c r="L349" s="35"/>
      <c r="M349" s="35"/>
      <c r="N349" s="35"/>
      <c r="O349" s="4"/>
    </row>
    <row r="350" spans="2:16" s="1" customFormat="1" ht="15.75" x14ac:dyDescent="0.2">
      <c r="B350" s="127"/>
      <c r="C350" s="127"/>
      <c r="D350" s="106"/>
      <c r="E350" s="87"/>
      <c r="F350" s="87"/>
      <c r="G350" s="87"/>
      <c r="H350" s="15">
        <f>J348</f>
        <v>1000</v>
      </c>
      <c r="I350" s="24"/>
      <c r="J350" s="35"/>
      <c r="K350" s="35"/>
      <c r="L350" s="35"/>
      <c r="M350" s="35"/>
      <c r="N350" s="35"/>
      <c r="O350" s="4"/>
    </row>
    <row r="351" spans="2:16" s="1" customFormat="1" ht="15.75" x14ac:dyDescent="0.2">
      <c r="B351" s="127"/>
      <c r="C351" s="127"/>
      <c r="D351" s="106"/>
      <c r="E351" s="87"/>
      <c r="F351" s="87"/>
      <c r="G351" s="87"/>
      <c r="H351" s="24" t="s">
        <v>117</v>
      </c>
      <c r="I351" s="24"/>
      <c r="J351" s="35"/>
      <c r="K351" s="35"/>
      <c r="L351" s="35"/>
      <c r="M351" s="35"/>
      <c r="N351" s="35"/>
      <c r="O351" s="4"/>
    </row>
    <row r="352" spans="2:16" s="1" customFormat="1" ht="15.75" x14ac:dyDescent="0.2">
      <c r="B352" s="127"/>
      <c r="C352" s="127"/>
      <c r="D352" s="106"/>
      <c r="E352" s="87"/>
      <c r="F352" s="87"/>
      <c r="G352" s="87"/>
      <c r="H352" s="15">
        <f>K348</f>
        <v>1200</v>
      </c>
      <c r="I352" s="24"/>
      <c r="J352" s="35"/>
      <c r="K352" s="35"/>
      <c r="L352" s="35"/>
      <c r="M352" s="35"/>
      <c r="N352" s="35"/>
      <c r="O352" s="4"/>
    </row>
    <row r="353" spans="2:16" s="1" customFormat="1" ht="22.5" customHeight="1" x14ac:dyDescent="0.2">
      <c r="B353" s="127"/>
      <c r="C353" s="127"/>
      <c r="D353" s="106"/>
      <c r="E353" s="87"/>
      <c r="F353" s="87"/>
      <c r="G353" s="87"/>
      <c r="H353" s="24" t="s">
        <v>23</v>
      </c>
      <c r="I353" s="123" t="s">
        <v>15</v>
      </c>
      <c r="J353" s="123"/>
      <c r="K353" s="123"/>
      <c r="L353" s="123"/>
      <c r="M353" s="123"/>
      <c r="N353" s="123"/>
      <c r="O353" s="4"/>
    </row>
    <row r="354" spans="2:16" s="1" customFormat="1" ht="31.5" x14ac:dyDescent="0.2">
      <c r="B354" s="127"/>
      <c r="C354" s="127"/>
      <c r="D354" s="106"/>
      <c r="E354" s="87"/>
      <c r="F354" s="87"/>
      <c r="G354" s="87"/>
      <c r="H354" s="15">
        <f>L348</f>
        <v>1400</v>
      </c>
      <c r="I354" s="24" t="s">
        <v>74</v>
      </c>
      <c r="J354" s="24">
        <v>2</v>
      </c>
      <c r="K354" s="24">
        <v>2</v>
      </c>
      <c r="L354" s="24">
        <v>2</v>
      </c>
      <c r="M354" s="24">
        <v>2</v>
      </c>
      <c r="N354" s="24">
        <v>2</v>
      </c>
      <c r="O354" s="4"/>
    </row>
    <row r="355" spans="2:16" s="1" customFormat="1" ht="27.75" customHeight="1" x14ac:dyDescent="0.2">
      <c r="B355" s="127"/>
      <c r="C355" s="127"/>
      <c r="D355" s="106"/>
      <c r="E355" s="87"/>
      <c r="F355" s="87"/>
      <c r="G355" s="87"/>
      <c r="H355" s="24" t="s">
        <v>103</v>
      </c>
      <c r="I355" s="123" t="s">
        <v>21</v>
      </c>
      <c r="J355" s="123"/>
      <c r="K355" s="123"/>
      <c r="L355" s="123"/>
      <c r="M355" s="123"/>
      <c r="N355" s="123"/>
      <c r="O355" s="4"/>
    </row>
    <row r="356" spans="2:16" s="1" customFormat="1" ht="47.25" x14ac:dyDescent="0.2">
      <c r="B356" s="127"/>
      <c r="C356" s="127"/>
      <c r="D356" s="106"/>
      <c r="E356" s="87"/>
      <c r="F356" s="87"/>
      <c r="G356" s="87"/>
      <c r="H356" s="15">
        <f>M348</f>
        <v>1496.6</v>
      </c>
      <c r="I356" s="24" t="s">
        <v>131</v>
      </c>
      <c r="J356" s="35">
        <v>500000</v>
      </c>
      <c r="K356" s="35">
        <v>600000</v>
      </c>
      <c r="L356" s="35">
        <v>700000</v>
      </c>
      <c r="M356" s="35">
        <v>748300</v>
      </c>
      <c r="N356" s="35">
        <f>N348*1000/N354</f>
        <v>799950</v>
      </c>
      <c r="O356" s="4"/>
    </row>
    <row r="357" spans="2:16" s="1" customFormat="1" ht="20.25" customHeight="1" x14ac:dyDescent="0.2">
      <c r="B357" s="127"/>
      <c r="C357" s="127"/>
      <c r="D357" s="106"/>
      <c r="E357" s="87"/>
      <c r="F357" s="87"/>
      <c r="G357" s="87"/>
      <c r="H357" s="24" t="s">
        <v>104</v>
      </c>
      <c r="I357" s="123" t="s">
        <v>24</v>
      </c>
      <c r="J357" s="123"/>
      <c r="K357" s="123"/>
      <c r="L357" s="123"/>
      <c r="M357" s="123"/>
      <c r="N357" s="123"/>
      <c r="O357" s="4"/>
    </row>
    <row r="358" spans="2:16" s="1" customFormat="1" ht="65.25" customHeight="1" x14ac:dyDescent="0.2">
      <c r="B358" s="127"/>
      <c r="C358" s="127"/>
      <c r="D358" s="106"/>
      <c r="E358" s="87"/>
      <c r="F358" s="87"/>
      <c r="G358" s="87"/>
      <c r="H358" s="15">
        <f>N348</f>
        <v>1599.9</v>
      </c>
      <c r="I358" s="24" t="s">
        <v>243</v>
      </c>
      <c r="J358" s="15">
        <v>100</v>
      </c>
      <c r="K358" s="15">
        <v>100</v>
      </c>
      <c r="L358" s="15">
        <v>100</v>
      </c>
      <c r="M358" s="15">
        <v>100</v>
      </c>
      <c r="N358" s="15">
        <v>100</v>
      </c>
      <c r="O358" s="4"/>
    </row>
    <row r="359" spans="2:16" s="1" customFormat="1" ht="29.25" customHeight="1" x14ac:dyDescent="0.2">
      <c r="B359" s="127"/>
      <c r="C359" s="127"/>
      <c r="D359" s="106" t="s">
        <v>194</v>
      </c>
      <c r="E359" s="87" t="s">
        <v>129</v>
      </c>
      <c r="F359" s="87" t="s">
        <v>267</v>
      </c>
      <c r="G359" s="110" t="s">
        <v>12</v>
      </c>
      <c r="H359" s="23" t="s">
        <v>13</v>
      </c>
      <c r="I359" s="84" t="s">
        <v>42</v>
      </c>
      <c r="J359" s="85"/>
      <c r="K359" s="85"/>
      <c r="L359" s="85"/>
      <c r="M359" s="85"/>
      <c r="N359" s="86"/>
      <c r="O359" s="4"/>
      <c r="P359" s="41" t="s">
        <v>183</v>
      </c>
    </row>
    <row r="360" spans="2:16" s="1" customFormat="1" ht="15.75" x14ac:dyDescent="0.2">
      <c r="B360" s="127"/>
      <c r="C360" s="127"/>
      <c r="D360" s="106"/>
      <c r="E360" s="87"/>
      <c r="F360" s="87"/>
      <c r="G360" s="110"/>
      <c r="H360" s="35">
        <f>J360+K360+L360+M360+N360</f>
        <v>7638.7999999999993</v>
      </c>
      <c r="I360" s="24" t="s">
        <v>14</v>
      </c>
      <c r="J360" s="35">
        <v>1000</v>
      </c>
      <c r="K360" s="35">
        <v>1500</v>
      </c>
      <c r="L360" s="35">
        <v>1600</v>
      </c>
      <c r="M360" s="35">
        <v>1710.4</v>
      </c>
      <c r="N360" s="35">
        <v>1828.4</v>
      </c>
      <c r="O360" s="4"/>
    </row>
    <row r="361" spans="2:16" s="1" customFormat="1" ht="15.75" x14ac:dyDescent="0.2">
      <c r="B361" s="127"/>
      <c r="C361" s="127"/>
      <c r="D361" s="106"/>
      <c r="E361" s="87"/>
      <c r="F361" s="87"/>
      <c r="G361" s="110"/>
      <c r="H361" s="24" t="s">
        <v>120</v>
      </c>
      <c r="I361" s="24"/>
      <c r="J361" s="24"/>
      <c r="K361" s="24"/>
      <c r="L361" s="14"/>
      <c r="M361" s="24"/>
      <c r="N361" s="24"/>
      <c r="O361" s="4"/>
    </row>
    <row r="362" spans="2:16" s="1" customFormat="1" ht="15.75" x14ac:dyDescent="0.2">
      <c r="B362" s="127"/>
      <c r="C362" s="127"/>
      <c r="D362" s="106"/>
      <c r="E362" s="87"/>
      <c r="F362" s="87"/>
      <c r="G362" s="110"/>
      <c r="H362" s="15">
        <f>J360</f>
        <v>1000</v>
      </c>
      <c r="I362" s="24"/>
      <c r="J362" s="24"/>
      <c r="K362" s="24"/>
      <c r="L362" s="14"/>
      <c r="M362" s="24"/>
      <c r="N362" s="24"/>
      <c r="O362" s="4"/>
    </row>
    <row r="363" spans="2:16" s="1" customFormat="1" ht="15.75" x14ac:dyDescent="0.2">
      <c r="B363" s="127"/>
      <c r="C363" s="127"/>
      <c r="D363" s="106"/>
      <c r="E363" s="87"/>
      <c r="F363" s="87"/>
      <c r="G363" s="110"/>
      <c r="H363" s="24" t="s">
        <v>117</v>
      </c>
      <c r="I363" s="24"/>
      <c r="J363" s="24"/>
      <c r="K363" s="24"/>
      <c r="L363" s="14"/>
      <c r="M363" s="24"/>
      <c r="N363" s="24"/>
      <c r="O363" s="4"/>
    </row>
    <row r="364" spans="2:16" s="1" customFormat="1" ht="15.75" x14ac:dyDescent="0.2">
      <c r="B364" s="127"/>
      <c r="C364" s="127"/>
      <c r="D364" s="106"/>
      <c r="E364" s="87"/>
      <c r="F364" s="87"/>
      <c r="G364" s="110"/>
      <c r="H364" s="15">
        <f>K360</f>
        <v>1500</v>
      </c>
      <c r="I364" s="24"/>
      <c r="J364" s="24"/>
      <c r="K364" s="24"/>
      <c r="L364" s="14"/>
      <c r="M364" s="24"/>
      <c r="N364" s="24"/>
      <c r="O364" s="4"/>
    </row>
    <row r="365" spans="2:16" s="1" customFormat="1" ht="20.25" customHeight="1" x14ac:dyDescent="0.2">
      <c r="B365" s="127"/>
      <c r="C365" s="127"/>
      <c r="D365" s="106"/>
      <c r="E365" s="87"/>
      <c r="F365" s="87"/>
      <c r="G365" s="110"/>
      <c r="H365" s="24" t="s">
        <v>23</v>
      </c>
      <c r="I365" s="123" t="s">
        <v>15</v>
      </c>
      <c r="J365" s="123"/>
      <c r="K365" s="123"/>
      <c r="L365" s="123"/>
      <c r="M365" s="123"/>
      <c r="N365" s="123"/>
      <c r="O365" s="4"/>
    </row>
    <row r="366" spans="2:16" s="1" customFormat="1" ht="15.75" x14ac:dyDescent="0.2">
      <c r="B366" s="127"/>
      <c r="C366" s="127"/>
      <c r="D366" s="106"/>
      <c r="E366" s="87"/>
      <c r="F366" s="87"/>
      <c r="G366" s="110"/>
      <c r="H366" s="35">
        <f>L360</f>
        <v>1600</v>
      </c>
      <c r="I366" s="24" t="s">
        <v>75</v>
      </c>
      <c r="J366" s="24">
        <v>4</v>
      </c>
      <c r="K366" s="24">
        <v>5</v>
      </c>
      <c r="L366" s="24">
        <v>6</v>
      </c>
      <c r="M366" s="24">
        <v>6</v>
      </c>
      <c r="N366" s="24">
        <v>6</v>
      </c>
      <c r="O366" s="4"/>
    </row>
    <row r="367" spans="2:16" s="1" customFormat="1" ht="38.25" customHeight="1" x14ac:dyDescent="0.2">
      <c r="B367" s="127"/>
      <c r="C367" s="127"/>
      <c r="D367" s="106"/>
      <c r="E367" s="87"/>
      <c r="F367" s="87"/>
      <c r="G367" s="110"/>
      <c r="H367" s="24" t="s">
        <v>103</v>
      </c>
      <c r="I367" s="123" t="s">
        <v>21</v>
      </c>
      <c r="J367" s="123"/>
      <c r="K367" s="123"/>
      <c r="L367" s="123"/>
      <c r="M367" s="123"/>
      <c r="N367" s="123"/>
      <c r="O367" s="4"/>
    </row>
    <row r="368" spans="2:16" s="1" customFormat="1" ht="15.75" x14ac:dyDescent="0.2">
      <c r="B368" s="127"/>
      <c r="C368" s="127"/>
      <c r="D368" s="106"/>
      <c r="E368" s="87"/>
      <c r="F368" s="87"/>
      <c r="G368" s="110"/>
      <c r="H368" s="35">
        <f>M360</f>
        <v>1710.4</v>
      </c>
      <c r="I368" s="24" t="s">
        <v>132</v>
      </c>
      <c r="J368" s="35">
        <f>J360*1000/J366</f>
        <v>250000</v>
      </c>
      <c r="K368" s="35">
        <f>K360*1000/K366</f>
        <v>300000</v>
      </c>
      <c r="L368" s="35">
        <f>L360*1000/L366</f>
        <v>266666.66666666669</v>
      </c>
      <c r="M368" s="35">
        <f>M360*1000/M366</f>
        <v>285066.66666666669</v>
      </c>
      <c r="N368" s="35">
        <f>N360*1000/N366</f>
        <v>304733.33333333331</v>
      </c>
      <c r="O368" s="4"/>
    </row>
    <row r="369" spans="2:16" s="1" customFormat="1" ht="28.5" customHeight="1" x14ac:dyDescent="0.2">
      <c r="B369" s="127"/>
      <c r="C369" s="127"/>
      <c r="D369" s="106"/>
      <c r="E369" s="87"/>
      <c r="F369" s="87"/>
      <c r="G369" s="110"/>
      <c r="H369" s="24" t="s">
        <v>104</v>
      </c>
      <c r="I369" s="123" t="s">
        <v>24</v>
      </c>
      <c r="J369" s="123"/>
      <c r="K369" s="123"/>
      <c r="L369" s="123"/>
      <c r="M369" s="123"/>
      <c r="N369" s="123"/>
      <c r="O369" s="4"/>
    </row>
    <row r="370" spans="2:16" s="1" customFormat="1" ht="111" customHeight="1" x14ac:dyDescent="0.2">
      <c r="B370" s="127"/>
      <c r="C370" s="127"/>
      <c r="D370" s="106"/>
      <c r="E370" s="87"/>
      <c r="F370" s="87"/>
      <c r="G370" s="110"/>
      <c r="H370" s="35">
        <f>N360</f>
        <v>1828.4</v>
      </c>
      <c r="I370" s="24" t="s">
        <v>244</v>
      </c>
      <c r="J370" s="15">
        <v>100</v>
      </c>
      <c r="K370" s="15">
        <v>100</v>
      </c>
      <c r="L370" s="15">
        <v>100</v>
      </c>
      <c r="M370" s="15">
        <v>100</v>
      </c>
      <c r="N370" s="15">
        <v>100</v>
      </c>
      <c r="O370" s="4"/>
    </row>
    <row r="371" spans="2:16" s="1" customFormat="1" ht="27.75" customHeight="1" x14ac:dyDescent="0.2">
      <c r="B371" s="127"/>
      <c r="C371" s="127"/>
      <c r="D371" s="106" t="s">
        <v>195</v>
      </c>
      <c r="E371" s="87" t="s">
        <v>129</v>
      </c>
      <c r="F371" s="87" t="s">
        <v>267</v>
      </c>
      <c r="G371" s="110" t="s">
        <v>12</v>
      </c>
      <c r="H371" s="23" t="s">
        <v>13</v>
      </c>
      <c r="I371" s="84" t="s">
        <v>42</v>
      </c>
      <c r="J371" s="85"/>
      <c r="K371" s="85"/>
      <c r="L371" s="85"/>
      <c r="M371" s="85"/>
      <c r="N371" s="86"/>
      <c r="O371" s="4"/>
      <c r="P371" s="1" t="s">
        <v>182</v>
      </c>
    </row>
    <row r="372" spans="2:16" s="1" customFormat="1" ht="15.75" x14ac:dyDescent="0.2">
      <c r="B372" s="127"/>
      <c r="C372" s="127"/>
      <c r="D372" s="106"/>
      <c r="E372" s="87"/>
      <c r="F372" s="87"/>
      <c r="G372" s="110"/>
      <c r="H372" s="35">
        <f>J372+K372+L372+M372+N372</f>
        <v>2306</v>
      </c>
      <c r="I372" s="24" t="s">
        <v>14</v>
      </c>
      <c r="J372" s="35">
        <v>300</v>
      </c>
      <c r="K372" s="35">
        <v>400</v>
      </c>
      <c r="L372" s="35">
        <v>500</v>
      </c>
      <c r="M372" s="35">
        <v>534.5</v>
      </c>
      <c r="N372" s="35">
        <v>571.5</v>
      </c>
      <c r="O372" s="4"/>
    </row>
    <row r="373" spans="2:16" s="1" customFormat="1" ht="15.75" x14ac:dyDescent="0.2">
      <c r="B373" s="127"/>
      <c r="C373" s="127"/>
      <c r="D373" s="106"/>
      <c r="E373" s="87"/>
      <c r="F373" s="87"/>
      <c r="G373" s="110"/>
      <c r="H373" s="24" t="s">
        <v>120</v>
      </c>
      <c r="I373" s="24"/>
      <c r="J373" s="35"/>
      <c r="K373" s="35"/>
      <c r="L373" s="35"/>
      <c r="M373" s="35"/>
      <c r="N373" s="35"/>
      <c r="O373" s="4"/>
    </row>
    <row r="374" spans="2:16" s="1" customFormat="1" ht="15.75" x14ac:dyDescent="0.2">
      <c r="B374" s="127"/>
      <c r="C374" s="127"/>
      <c r="D374" s="106"/>
      <c r="E374" s="87"/>
      <c r="F374" s="87"/>
      <c r="G374" s="110"/>
      <c r="H374" s="35">
        <f>J372</f>
        <v>300</v>
      </c>
      <c r="I374" s="24"/>
      <c r="J374" s="35"/>
      <c r="K374" s="35"/>
      <c r="L374" s="35"/>
      <c r="M374" s="35"/>
      <c r="N374" s="35"/>
      <c r="O374" s="4"/>
    </row>
    <row r="375" spans="2:16" s="1" customFormat="1" ht="15.75" x14ac:dyDescent="0.2">
      <c r="B375" s="127"/>
      <c r="C375" s="127"/>
      <c r="D375" s="106"/>
      <c r="E375" s="87"/>
      <c r="F375" s="87"/>
      <c r="G375" s="110"/>
      <c r="H375" s="24" t="s">
        <v>117</v>
      </c>
      <c r="I375" s="24"/>
      <c r="J375" s="35"/>
      <c r="K375" s="35"/>
      <c r="L375" s="35"/>
      <c r="M375" s="35"/>
      <c r="N375" s="35"/>
      <c r="O375" s="4"/>
    </row>
    <row r="376" spans="2:16" s="1" customFormat="1" ht="15.75" x14ac:dyDescent="0.2">
      <c r="B376" s="127"/>
      <c r="C376" s="127"/>
      <c r="D376" s="106"/>
      <c r="E376" s="87"/>
      <c r="F376" s="87"/>
      <c r="G376" s="110"/>
      <c r="H376" s="15">
        <f>K372</f>
        <v>400</v>
      </c>
      <c r="I376" s="24"/>
      <c r="J376" s="35"/>
      <c r="K376" s="35"/>
      <c r="L376" s="35"/>
      <c r="M376" s="35"/>
      <c r="N376" s="35"/>
      <c r="O376" s="4"/>
    </row>
    <row r="377" spans="2:16" s="1" customFormat="1" ht="21" customHeight="1" x14ac:dyDescent="0.2">
      <c r="B377" s="127"/>
      <c r="C377" s="127"/>
      <c r="D377" s="106"/>
      <c r="E377" s="87"/>
      <c r="F377" s="87"/>
      <c r="G377" s="110"/>
      <c r="H377" s="24" t="s">
        <v>23</v>
      </c>
      <c r="I377" s="123" t="s">
        <v>15</v>
      </c>
      <c r="J377" s="123"/>
      <c r="K377" s="123"/>
      <c r="L377" s="123"/>
      <c r="M377" s="123"/>
      <c r="N377" s="123"/>
      <c r="O377" s="4"/>
    </row>
    <row r="378" spans="2:16" s="1" customFormat="1" ht="31.5" x14ac:dyDescent="0.2">
      <c r="B378" s="127"/>
      <c r="C378" s="127"/>
      <c r="D378" s="106"/>
      <c r="E378" s="87"/>
      <c r="F378" s="87"/>
      <c r="G378" s="110"/>
      <c r="H378" s="16">
        <f>L372</f>
        <v>500</v>
      </c>
      <c r="I378" s="24" t="s">
        <v>76</v>
      </c>
      <c r="J378" s="24">
        <v>40</v>
      </c>
      <c r="K378" s="24">
        <v>43</v>
      </c>
      <c r="L378" s="24">
        <v>45</v>
      </c>
      <c r="M378" s="24">
        <v>45</v>
      </c>
      <c r="N378" s="24">
        <v>45</v>
      </c>
      <c r="O378" s="4"/>
    </row>
    <row r="379" spans="2:16" s="1" customFormat="1" ht="23.25" customHeight="1" x14ac:dyDescent="0.2">
      <c r="B379" s="127"/>
      <c r="C379" s="127"/>
      <c r="D379" s="106"/>
      <c r="E379" s="87"/>
      <c r="F379" s="87"/>
      <c r="G379" s="110"/>
      <c r="H379" s="24" t="s">
        <v>103</v>
      </c>
      <c r="I379" s="123" t="s">
        <v>21</v>
      </c>
      <c r="J379" s="123"/>
      <c r="K379" s="123"/>
      <c r="L379" s="123"/>
      <c r="M379" s="123"/>
      <c r="N379" s="123"/>
      <c r="O379" s="4"/>
    </row>
    <row r="380" spans="2:16" s="1" customFormat="1" ht="31.5" x14ac:dyDescent="0.2">
      <c r="B380" s="127"/>
      <c r="C380" s="127"/>
      <c r="D380" s="106"/>
      <c r="E380" s="87"/>
      <c r="F380" s="87"/>
      <c r="G380" s="110"/>
      <c r="H380" s="24">
        <f>M372</f>
        <v>534.5</v>
      </c>
      <c r="I380" s="24" t="s">
        <v>77</v>
      </c>
      <c r="J380" s="14">
        <v>7.5</v>
      </c>
      <c r="K380" s="14">
        <v>9.3000000000000007</v>
      </c>
      <c r="L380" s="14">
        <v>11.1</v>
      </c>
      <c r="M380" s="14">
        <v>11.88</v>
      </c>
      <c r="N380" s="14">
        <v>12.7</v>
      </c>
      <c r="O380" s="4"/>
    </row>
    <row r="381" spans="2:16" s="1" customFormat="1" ht="21" customHeight="1" x14ac:dyDescent="0.2">
      <c r="B381" s="127"/>
      <c r="C381" s="127"/>
      <c r="D381" s="106"/>
      <c r="E381" s="87"/>
      <c r="F381" s="87"/>
      <c r="G381" s="110"/>
      <c r="H381" s="24" t="s">
        <v>104</v>
      </c>
      <c r="I381" s="123" t="s">
        <v>24</v>
      </c>
      <c r="J381" s="123"/>
      <c r="K381" s="123"/>
      <c r="L381" s="123"/>
      <c r="M381" s="123"/>
      <c r="N381" s="123"/>
      <c r="O381" s="4"/>
    </row>
    <row r="382" spans="2:16" s="1" customFormat="1" ht="39.75" customHeight="1" x14ac:dyDescent="0.2">
      <c r="B382" s="127"/>
      <c r="C382" s="127"/>
      <c r="D382" s="106"/>
      <c r="E382" s="87"/>
      <c r="F382" s="87"/>
      <c r="G382" s="110"/>
      <c r="H382" s="24">
        <f>N372</f>
        <v>571.5</v>
      </c>
      <c r="I382" s="24" t="s">
        <v>153</v>
      </c>
      <c r="J382" s="15">
        <v>100</v>
      </c>
      <c r="K382" s="15">
        <f>(K378-J378)/J378*100+100</f>
        <v>107.5</v>
      </c>
      <c r="L382" s="15">
        <f>(L378-J378)/J378*100+100</f>
        <v>112.5</v>
      </c>
      <c r="M382" s="15">
        <f>(M378-J378)/J378*100+100</f>
        <v>112.5</v>
      </c>
      <c r="N382" s="15">
        <f>(N378-J378)/J378*100+100</f>
        <v>112.5</v>
      </c>
      <c r="O382" s="4"/>
    </row>
    <row r="383" spans="2:16" s="1" customFormat="1" ht="27" customHeight="1" x14ac:dyDescent="0.2">
      <c r="B383" s="127"/>
      <c r="C383" s="127"/>
      <c r="D383" s="106" t="s">
        <v>196</v>
      </c>
      <c r="E383" s="87" t="s">
        <v>129</v>
      </c>
      <c r="F383" s="87" t="s">
        <v>267</v>
      </c>
      <c r="G383" s="110" t="s">
        <v>12</v>
      </c>
      <c r="H383" s="23" t="s">
        <v>13</v>
      </c>
      <c r="I383" s="84" t="s">
        <v>42</v>
      </c>
      <c r="J383" s="85"/>
      <c r="K383" s="85"/>
      <c r="L383" s="85"/>
      <c r="M383" s="85"/>
      <c r="N383" s="86"/>
      <c r="O383" s="4"/>
      <c r="P383" s="1" t="s">
        <v>184</v>
      </c>
    </row>
    <row r="384" spans="2:16" s="1" customFormat="1" ht="30.75" customHeight="1" x14ac:dyDescent="0.2">
      <c r="B384" s="127"/>
      <c r="C384" s="127"/>
      <c r="D384" s="106"/>
      <c r="E384" s="87"/>
      <c r="F384" s="87"/>
      <c r="G384" s="110"/>
      <c r="H384" s="35">
        <f>J384+K384+L384+M384+N384</f>
        <v>2827.2</v>
      </c>
      <c r="I384" s="24" t="s">
        <v>14</v>
      </c>
      <c r="J384" s="35">
        <v>400</v>
      </c>
      <c r="K384" s="35">
        <v>500</v>
      </c>
      <c r="L384" s="35">
        <v>600</v>
      </c>
      <c r="M384" s="35">
        <v>641.4</v>
      </c>
      <c r="N384" s="35">
        <v>685.8</v>
      </c>
      <c r="O384" s="4"/>
    </row>
    <row r="385" spans="2:16" s="1" customFormat="1" ht="24" customHeight="1" x14ac:dyDescent="0.2">
      <c r="B385" s="127"/>
      <c r="C385" s="127"/>
      <c r="D385" s="106"/>
      <c r="E385" s="87"/>
      <c r="F385" s="87"/>
      <c r="G385" s="110"/>
      <c r="H385" s="24" t="s">
        <v>120</v>
      </c>
      <c r="I385" s="24"/>
      <c r="J385" s="35"/>
      <c r="K385" s="35"/>
      <c r="L385" s="35"/>
      <c r="M385" s="35"/>
      <c r="N385" s="35"/>
      <c r="O385" s="4"/>
    </row>
    <row r="386" spans="2:16" s="1" customFormat="1" ht="24.75" customHeight="1" x14ac:dyDescent="0.2">
      <c r="B386" s="127"/>
      <c r="C386" s="127"/>
      <c r="D386" s="106"/>
      <c r="E386" s="87"/>
      <c r="F386" s="87"/>
      <c r="G386" s="110"/>
      <c r="H386" s="35">
        <f>J384</f>
        <v>400</v>
      </c>
      <c r="I386" s="24"/>
      <c r="J386" s="35"/>
      <c r="K386" s="35"/>
      <c r="L386" s="35"/>
      <c r="M386" s="35"/>
      <c r="N386" s="35"/>
      <c r="O386" s="4"/>
    </row>
    <row r="387" spans="2:16" s="1" customFormat="1" ht="18.75" customHeight="1" x14ac:dyDescent="0.2">
      <c r="B387" s="127"/>
      <c r="C387" s="127"/>
      <c r="D387" s="106"/>
      <c r="E387" s="87"/>
      <c r="F387" s="87"/>
      <c r="G387" s="110"/>
      <c r="H387" s="24" t="s">
        <v>117</v>
      </c>
      <c r="I387" s="24"/>
      <c r="J387" s="35"/>
      <c r="K387" s="35"/>
      <c r="L387" s="35"/>
      <c r="M387" s="35"/>
      <c r="N387" s="35"/>
      <c r="O387" s="4"/>
    </row>
    <row r="388" spans="2:16" s="1" customFormat="1" ht="21.75" customHeight="1" x14ac:dyDescent="0.2">
      <c r="B388" s="127"/>
      <c r="C388" s="127"/>
      <c r="D388" s="106"/>
      <c r="E388" s="87"/>
      <c r="F388" s="87"/>
      <c r="G388" s="110"/>
      <c r="H388" s="35">
        <f>K384</f>
        <v>500</v>
      </c>
      <c r="I388" s="24"/>
      <c r="J388" s="35"/>
      <c r="K388" s="35"/>
      <c r="L388" s="35"/>
      <c r="M388" s="35"/>
      <c r="N388" s="35"/>
      <c r="O388" s="4"/>
    </row>
    <row r="389" spans="2:16" s="1" customFormat="1" ht="35.25" customHeight="1" x14ac:dyDescent="0.2">
      <c r="B389" s="127"/>
      <c r="C389" s="127"/>
      <c r="D389" s="106"/>
      <c r="E389" s="87"/>
      <c r="F389" s="87"/>
      <c r="G389" s="110"/>
      <c r="H389" s="24" t="s">
        <v>23</v>
      </c>
      <c r="I389" s="123" t="s">
        <v>15</v>
      </c>
      <c r="J389" s="123"/>
      <c r="K389" s="123"/>
      <c r="L389" s="123"/>
      <c r="M389" s="123"/>
      <c r="N389" s="123"/>
      <c r="O389" s="4"/>
    </row>
    <row r="390" spans="2:16" s="1" customFormat="1" ht="31.5" customHeight="1" x14ac:dyDescent="0.2">
      <c r="B390" s="127"/>
      <c r="C390" s="127"/>
      <c r="D390" s="106"/>
      <c r="E390" s="87"/>
      <c r="F390" s="87"/>
      <c r="G390" s="110"/>
      <c r="H390" s="16">
        <f>L384</f>
        <v>600</v>
      </c>
      <c r="I390" s="24" t="s">
        <v>78</v>
      </c>
      <c r="J390" s="24">
        <v>2</v>
      </c>
      <c r="K390" s="24">
        <v>2</v>
      </c>
      <c r="L390" s="24">
        <v>2</v>
      </c>
      <c r="M390" s="24">
        <v>2</v>
      </c>
      <c r="N390" s="24">
        <v>2</v>
      </c>
      <c r="O390" s="4"/>
    </row>
    <row r="391" spans="2:16" s="1" customFormat="1" ht="28.5" customHeight="1" x14ac:dyDescent="0.2">
      <c r="B391" s="127"/>
      <c r="C391" s="127"/>
      <c r="D391" s="106"/>
      <c r="E391" s="87"/>
      <c r="F391" s="87"/>
      <c r="G391" s="110"/>
      <c r="H391" s="24" t="s">
        <v>103</v>
      </c>
      <c r="I391" s="123" t="s">
        <v>21</v>
      </c>
      <c r="J391" s="123"/>
      <c r="K391" s="123"/>
      <c r="L391" s="123"/>
      <c r="M391" s="123"/>
      <c r="N391" s="123"/>
      <c r="O391" s="4"/>
    </row>
    <row r="392" spans="2:16" s="1" customFormat="1" ht="28.5" customHeight="1" x14ac:dyDescent="0.2">
      <c r="B392" s="127"/>
      <c r="C392" s="127"/>
      <c r="D392" s="106"/>
      <c r="E392" s="87"/>
      <c r="F392" s="87"/>
      <c r="G392" s="110"/>
      <c r="H392" s="24">
        <f>M384</f>
        <v>641.4</v>
      </c>
      <c r="I392" s="24" t="s">
        <v>133</v>
      </c>
      <c r="J392" s="15">
        <v>200000</v>
      </c>
      <c r="K392" s="15">
        <v>250000</v>
      </c>
      <c r="L392" s="15">
        <v>300000</v>
      </c>
      <c r="M392" s="15">
        <v>320700</v>
      </c>
      <c r="N392" s="15">
        <v>342900</v>
      </c>
      <c r="O392" s="4"/>
    </row>
    <row r="393" spans="2:16" s="1" customFormat="1" ht="26.25" customHeight="1" x14ac:dyDescent="0.2">
      <c r="B393" s="127"/>
      <c r="C393" s="127"/>
      <c r="D393" s="106"/>
      <c r="E393" s="87"/>
      <c r="F393" s="87"/>
      <c r="G393" s="110"/>
      <c r="H393" s="24" t="s">
        <v>104</v>
      </c>
      <c r="I393" s="123" t="s">
        <v>24</v>
      </c>
      <c r="J393" s="123"/>
      <c r="K393" s="123"/>
      <c r="L393" s="123"/>
      <c r="M393" s="123"/>
      <c r="N393" s="123"/>
      <c r="O393" s="4"/>
    </row>
    <row r="394" spans="2:16" s="1" customFormat="1" ht="34.5" customHeight="1" x14ac:dyDescent="0.2">
      <c r="B394" s="127"/>
      <c r="C394" s="127"/>
      <c r="D394" s="106"/>
      <c r="E394" s="87"/>
      <c r="F394" s="87"/>
      <c r="G394" s="110"/>
      <c r="H394" s="24">
        <f>N384</f>
        <v>685.8</v>
      </c>
      <c r="I394" s="24" t="s">
        <v>154</v>
      </c>
      <c r="J394" s="15">
        <v>100</v>
      </c>
      <c r="K394" s="15">
        <f>K390/J390*100</f>
        <v>100</v>
      </c>
      <c r="L394" s="15">
        <f>L390/J390*100</f>
        <v>100</v>
      </c>
      <c r="M394" s="15">
        <f>M390/J390*100</f>
        <v>100</v>
      </c>
      <c r="N394" s="15">
        <f>N390/J390*100</f>
        <v>100</v>
      </c>
      <c r="O394" s="4"/>
    </row>
    <row r="395" spans="2:16" s="1" customFormat="1" ht="26.25" customHeight="1" x14ac:dyDescent="0.2">
      <c r="B395" s="127"/>
      <c r="C395" s="127"/>
      <c r="D395" s="106" t="s">
        <v>197</v>
      </c>
      <c r="E395" s="87" t="s">
        <v>129</v>
      </c>
      <c r="F395" s="87" t="s">
        <v>267</v>
      </c>
      <c r="G395" s="110" t="s">
        <v>12</v>
      </c>
      <c r="H395" s="24" t="s">
        <v>13</v>
      </c>
      <c r="I395" s="84" t="s">
        <v>42</v>
      </c>
      <c r="J395" s="85"/>
      <c r="K395" s="85"/>
      <c r="L395" s="85"/>
      <c r="M395" s="85"/>
      <c r="N395" s="86"/>
      <c r="O395" s="4"/>
      <c r="P395" s="1" t="s">
        <v>185</v>
      </c>
    </row>
    <row r="396" spans="2:16" s="1" customFormat="1" ht="24" customHeight="1" x14ac:dyDescent="0.2">
      <c r="B396" s="127"/>
      <c r="C396" s="127"/>
      <c r="D396" s="106"/>
      <c r="E396" s="87"/>
      <c r="F396" s="87"/>
      <c r="G396" s="110"/>
      <c r="H396" s="15">
        <f>J396+K396+L396+M396+N396</f>
        <v>7354</v>
      </c>
      <c r="I396" s="24" t="s">
        <v>14</v>
      </c>
      <c r="J396" s="15">
        <v>2400</v>
      </c>
      <c r="K396" s="15">
        <v>1100</v>
      </c>
      <c r="L396" s="15">
        <v>1200</v>
      </c>
      <c r="M396" s="15">
        <v>1282.8</v>
      </c>
      <c r="N396" s="15">
        <v>1371.2</v>
      </c>
      <c r="O396" s="4"/>
    </row>
    <row r="397" spans="2:16" s="1" customFormat="1" ht="15.75" x14ac:dyDescent="0.2">
      <c r="B397" s="127"/>
      <c r="C397" s="127"/>
      <c r="D397" s="106"/>
      <c r="E397" s="87"/>
      <c r="F397" s="87"/>
      <c r="G397" s="110"/>
      <c r="H397" s="24" t="s">
        <v>120</v>
      </c>
      <c r="I397" s="24"/>
      <c r="J397" s="15"/>
      <c r="K397" s="15"/>
      <c r="L397" s="15"/>
      <c r="M397" s="15"/>
      <c r="N397" s="15"/>
      <c r="O397" s="4"/>
    </row>
    <row r="398" spans="2:16" s="1" customFormat="1" ht="15.75" x14ac:dyDescent="0.2">
      <c r="B398" s="127"/>
      <c r="C398" s="127"/>
      <c r="D398" s="106"/>
      <c r="E398" s="87"/>
      <c r="F398" s="87"/>
      <c r="G398" s="110"/>
      <c r="H398" s="15">
        <f>J396</f>
        <v>2400</v>
      </c>
      <c r="I398" s="24"/>
      <c r="J398" s="15"/>
      <c r="K398" s="15"/>
      <c r="L398" s="15"/>
      <c r="M398" s="15"/>
      <c r="N398" s="15"/>
      <c r="O398" s="4"/>
    </row>
    <row r="399" spans="2:16" s="1" customFormat="1" ht="15.75" x14ac:dyDescent="0.2">
      <c r="B399" s="127"/>
      <c r="C399" s="127"/>
      <c r="D399" s="106"/>
      <c r="E399" s="87"/>
      <c r="F399" s="87"/>
      <c r="G399" s="110"/>
      <c r="H399" s="24" t="s">
        <v>117</v>
      </c>
      <c r="I399" s="24"/>
      <c r="J399" s="15"/>
      <c r="K399" s="15"/>
      <c r="L399" s="15"/>
      <c r="M399" s="15"/>
      <c r="N399" s="15"/>
      <c r="O399" s="4"/>
    </row>
    <row r="400" spans="2:16" s="1" customFormat="1" ht="15.75" x14ac:dyDescent="0.2">
      <c r="B400" s="127"/>
      <c r="C400" s="127"/>
      <c r="D400" s="106"/>
      <c r="E400" s="87"/>
      <c r="F400" s="87"/>
      <c r="G400" s="110"/>
      <c r="H400" s="15">
        <f>K396</f>
        <v>1100</v>
      </c>
      <c r="I400" s="24"/>
      <c r="J400" s="15"/>
      <c r="K400" s="15"/>
      <c r="L400" s="15"/>
      <c r="M400" s="15"/>
      <c r="N400" s="15"/>
      <c r="O400" s="4"/>
    </row>
    <row r="401" spans="2:16" s="1" customFormat="1" ht="19.5" customHeight="1" x14ac:dyDescent="0.2">
      <c r="B401" s="127"/>
      <c r="C401" s="127"/>
      <c r="D401" s="106"/>
      <c r="E401" s="87"/>
      <c r="F401" s="87"/>
      <c r="G401" s="110"/>
      <c r="H401" s="24" t="s">
        <v>23</v>
      </c>
      <c r="I401" s="123" t="s">
        <v>15</v>
      </c>
      <c r="J401" s="123"/>
      <c r="K401" s="123"/>
      <c r="L401" s="123"/>
      <c r="M401" s="123"/>
      <c r="N401" s="123"/>
      <c r="O401" s="4"/>
    </row>
    <row r="402" spans="2:16" s="1" customFormat="1" ht="15.75" x14ac:dyDescent="0.2">
      <c r="B402" s="127"/>
      <c r="C402" s="127"/>
      <c r="D402" s="106"/>
      <c r="E402" s="87"/>
      <c r="F402" s="87"/>
      <c r="G402" s="110"/>
      <c r="H402" s="15">
        <f>L396</f>
        <v>1200</v>
      </c>
      <c r="I402" s="24" t="s">
        <v>83</v>
      </c>
      <c r="J402" s="24">
        <v>4500</v>
      </c>
      <c r="K402" s="24">
        <v>2000</v>
      </c>
      <c r="L402" s="24">
        <v>2000</v>
      </c>
      <c r="M402" s="24">
        <v>2000</v>
      </c>
      <c r="N402" s="24">
        <v>2000</v>
      </c>
      <c r="O402" s="4"/>
    </row>
    <row r="403" spans="2:16" s="1" customFormat="1" ht="28.5" customHeight="1" x14ac:dyDescent="0.2">
      <c r="B403" s="127"/>
      <c r="C403" s="127"/>
      <c r="D403" s="106"/>
      <c r="E403" s="87"/>
      <c r="F403" s="87"/>
      <c r="G403" s="110"/>
      <c r="H403" s="24" t="s">
        <v>103</v>
      </c>
      <c r="I403" s="123" t="s">
        <v>21</v>
      </c>
      <c r="J403" s="123"/>
      <c r="K403" s="123"/>
      <c r="L403" s="123"/>
      <c r="M403" s="123"/>
      <c r="N403" s="123"/>
      <c r="O403" s="4"/>
    </row>
    <row r="404" spans="2:16" s="1" customFormat="1" ht="31.5" x14ac:dyDescent="0.2">
      <c r="B404" s="127"/>
      <c r="C404" s="127"/>
      <c r="D404" s="106"/>
      <c r="E404" s="87"/>
      <c r="F404" s="87"/>
      <c r="G404" s="110"/>
      <c r="H404" s="15">
        <f>M396</f>
        <v>1282.8</v>
      </c>
      <c r="I404" s="24" t="s">
        <v>84</v>
      </c>
      <c r="J404" s="15">
        <v>533</v>
      </c>
      <c r="K404" s="15">
        <v>550</v>
      </c>
      <c r="L404" s="15">
        <v>600</v>
      </c>
      <c r="M404" s="15">
        <v>641.4</v>
      </c>
      <c r="N404" s="15">
        <v>685.6</v>
      </c>
      <c r="O404" s="4"/>
    </row>
    <row r="405" spans="2:16" s="1" customFormat="1" ht="30.75" customHeight="1" x14ac:dyDescent="0.2">
      <c r="B405" s="127"/>
      <c r="C405" s="127"/>
      <c r="D405" s="106"/>
      <c r="E405" s="87"/>
      <c r="F405" s="87"/>
      <c r="G405" s="110"/>
      <c r="H405" s="24" t="s">
        <v>104</v>
      </c>
      <c r="I405" s="123" t="s">
        <v>24</v>
      </c>
      <c r="J405" s="123"/>
      <c r="K405" s="123"/>
      <c r="L405" s="123">
        <v>533</v>
      </c>
      <c r="M405" s="123">
        <v>550</v>
      </c>
      <c r="N405" s="123">
        <v>600</v>
      </c>
      <c r="O405" s="4"/>
    </row>
    <row r="406" spans="2:16" s="1" customFormat="1" ht="38.25" customHeight="1" x14ac:dyDescent="0.2">
      <c r="B406" s="127"/>
      <c r="C406" s="127"/>
      <c r="D406" s="99"/>
      <c r="E406" s="87"/>
      <c r="F406" s="87"/>
      <c r="G406" s="110"/>
      <c r="H406" s="15">
        <f>N396</f>
        <v>1371.2</v>
      </c>
      <c r="I406" s="24" t="s">
        <v>155</v>
      </c>
      <c r="J406" s="15">
        <v>100</v>
      </c>
      <c r="K406" s="15">
        <f>K402/J402*100</f>
        <v>44.444444444444443</v>
      </c>
      <c r="L406" s="15">
        <f>L402/J402*100</f>
        <v>44.444444444444443</v>
      </c>
      <c r="M406" s="15">
        <f>M402/J402*100</f>
        <v>44.444444444444443</v>
      </c>
      <c r="N406" s="15">
        <f>N402/J402*100</f>
        <v>44.444444444444443</v>
      </c>
      <c r="O406" s="4"/>
    </row>
    <row r="407" spans="2:16" s="1" customFormat="1" ht="24" customHeight="1" x14ac:dyDescent="0.2">
      <c r="B407" s="95" t="s">
        <v>207</v>
      </c>
      <c r="C407" s="95" t="s">
        <v>208</v>
      </c>
      <c r="D407" s="106" t="s">
        <v>198</v>
      </c>
      <c r="E407" s="87" t="s">
        <v>134</v>
      </c>
      <c r="F407" s="87" t="s">
        <v>11</v>
      </c>
      <c r="G407" s="110" t="s">
        <v>12</v>
      </c>
      <c r="H407" s="23" t="s">
        <v>13</v>
      </c>
      <c r="I407" s="84" t="s">
        <v>42</v>
      </c>
      <c r="J407" s="85"/>
      <c r="K407" s="85"/>
      <c r="L407" s="85"/>
      <c r="M407" s="85"/>
      <c r="N407" s="86"/>
      <c r="O407" s="4"/>
      <c r="P407" s="1" t="s">
        <v>186</v>
      </c>
    </row>
    <row r="408" spans="2:16" s="1" customFormat="1" ht="15.75" x14ac:dyDescent="0.2">
      <c r="B408" s="95"/>
      <c r="C408" s="95"/>
      <c r="D408" s="106"/>
      <c r="E408" s="87"/>
      <c r="F408" s="87"/>
      <c r="G408" s="110"/>
      <c r="H408" s="15">
        <f>K408+L408+M408+N408</f>
        <v>20351.099999999999</v>
      </c>
      <c r="I408" s="24" t="s">
        <v>14</v>
      </c>
      <c r="J408" s="24"/>
      <c r="K408" s="15">
        <v>3500</v>
      </c>
      <c r="L408" s="15">
        <v>4629.3999999999996</v>
      </c>
      <c r="M408" s="15">
        <v>5555.3</v>
      </c>
      <c r="N408" s="15">
        <v>6666.4</v>
      </c>
      <c r="O408" s="4"/>
    </row>
    <row r="409" spans="2:16" s="1" customFormat="1" ht="15.75" x14ac:dyDescent="0.2">
      <c r="B409" s="95"/>
      <c r="C409" s="95"/>
      <c r="D409" s="106"/>
      <c r="E409" s="87"/>
      <c r="F409" s="87"/>
      <c r="G409" s="110"/>
      <c r="H409" s="24" t="s">
        <v>117</v>
      </c>
      <c r="I409" s="24"/>
      <c r="J409" s="24"/>
      <c r="K409" s="15"/>
      <c r="L409" s="15"/>
      <c r="M409" s="15"/>
      <c r="N409" s="15"/>
      <c r="O409" s="4"/>
    </row>
    <row r="410" spans="2:16" s="1" customFormat="1" ht="15.75" x14ac:dyDescent="0.2">
      <c r="B410" s="95"/>
      <c r="C410" s="95"/>
      <c r="D410" s="106"/>
      <c r="E410" s="87"/>
      <c r="F410" s="87"/>
      <c r="G410" s="110"/>
      <c r="H410" s="15">
        <f>K408</f>
        <v>3500</v>
      </c>
      <c r="I410" s="24"/>
      <c r="J410" s="24"/>
      <c r="K410" s="15"/>
      <c r="L410" s="15"/>
      <c r="M410" s="15"/>
      <c r="N410" s="15"/>
      <c r="O410" s="4"/>
    </row>
    <row r="411" spans="2:16" s="1" customFormat="1" ht="19.5" customHeight="1" x14ac:dyDescent="0.2">
      <c r="B411" s="95"/>
      <c r="C411" s="95"/>
      <c r="D411" s="106"/>
      <c r="E411" s="87"/>
      <c r="F411" s="87"/>
      <c r="G411" s="110"/>
      <c r="H411" s="24" t="s">
        <v>23</v>
      </c>
      <c r="I411" s="123" t="s">
        <v>15</v>
      </c>
      <c r="J411" s="123"/>
      <c r="K411" s="123"/>
      <c r="L411" s="123"/>
      <c r="M411" s="123"/>
      <c r="N411" s="123"/>
      <c r="O411" s="4"/>
    </row>
    <row r="412" spans="2:16" s="1" customFormat="1" ht="19.5" customHeight="1" x14ac:dyDescent="0.2">
      <c r="B412" s="95"/>
      <c r="C412" s="95"/>
      <c r="D412" s="106"/>
      <c r="E412" s="87"/>
      <c r="F412" s="87"/>
      <c r="G412" s="110"/>
      <c r="H412" s="15">
        <f>L408</f>
        <v>4629.3999999999996</v>
      </c>
      <c r="I412" s="24" t="s">
        <v>85</v>
      </c>
      <c r="J412" s="24"/>
      <c r="K412" s="24">
        <v>7</v>
      </c>
      <c r="L412" s="24">
        <v>12</v>
      </c>
      <c r="M412" s="24">
        <v>12</v>
      </c>
      <c r="N412" s="24">
        <v>12</v>
      </c>
      <c r="O412" s="4"/>
    </row>
    <row r="413" spans="2:16" s="1" customFormat="1" ht="22.5" customHeight="1" x14ac:dyDescent="0.2">
      <c r="B413" s="95"/>
      <c r="C413" s="95"/>
      <c r="D413" s="106"/>
      <c r="E413" s="87"/>
      <c r="F413" s="87"/>
      <c r="G413" s="110"/>
      <c r="H413" s="24" t="s">
        <v>103</v>
      </c>
      <c r="I413" s="123" t="s">
        <v>21</v>
      </c>
      <c r="J413" s="123"/>
      <c r="K413" s="123"/>
      <c r="L413" s="123"/>
      <c r="M413" s="123"/>
      <c r="N413" s="123"/>
      <c r="O413" s="4"/>
    </row>
    <row r="414" spans="2:16" s="1" customFormat="1" ht="15.75" x14ac:dyDescent="0.2">
      <c r="B414" s="95"/>
      <c r="C414" s="95"/>
      <c r="D414" s="106"/>
      <c r="E414" s="87"/>
      <c r="F414" s="87"/>
      <c r="G414" s="110"/>
      <c r="H414" s="15">
        <f>M408</f>
        <v>5555.3</v>
      </c>
      <c r="I414" s="24" t="s">
        <v>135</v>
      </c>
      <c r="J414" s="24"/>
      <c r="K414" s="15">
        <v>500000</v>
      </c>
      <c r="L414" s="15">
        <f>L408*1000/L412</f>
        <v>385783.33333333331</v>
      </c>
      <c r="M414" s="15">
        <f t="shared" ref="M414:N414" si="8">M408*1000/M412</f>
        <v>462941.66666666669</v>
      </c>
      <c r="N414" s="15">
        <f t="shared" si="8"/>
        <v>555533.33333333337</v>
      </c>
      <c r="O414" s="4"/>
    </row>
    <row r="415" spans="2:16" s="1" customFormat="1" ht="19.5" customHeight="1" x14ac:dyDescent="0.2">
      <c r="B415" s="95"/>
      <c r="C415" s="95"/>
      <c r="D415" s="106"/>
      <c r="E415" s="87"/>
      <c r="F415" s="87"/>
      <c r="G415" s="110"/>
      <c r="H415" s="24" t="s">
        <v>104</v>
      </c>
      <c r="I415" s="123" t="s">
        <v>24</v>
      </c>
      <c r="J415" s="123"/>
      <c r="K415" s="123"/>
      <c r="L415" s="123"/>
      <c r="M415" s="123"/>
      <c r="N415" s="123"/>
      <c r="O415" s="4"/>
    </row>
    <row r="416" spans="2:16" s="1" customFormat="1" ht="78.75" customHeight="1" x14ac:dyDescent="0.2">
      <c r="B416" s="95"/>
      <c r="C416" s="95"/>
      <c r="D416" s="106"/>
      <c r="E416" s="87"/>
      <c r="F416" s="87"/>
      <c r="G416" s="110"/>
      <c r="H416" s="15">
        <f>N408</f>
        <v>6666.4</v>
      </c>
      <c r="I416" s="24" t="s">
        <v>211</v>
      </c>
      <c r="J416" s="24"/>
      <c r="K416" s="15">
        <v>100</v>
      </c>
      <c r="L416" s="15">
        <f>L412/K412*100</f>
        <v>171.42857142857142</v>
      </c>
      <c r="M416" s="15">
        <f>M412/K412*100</f>
        <v>171.42857142857142</v>
      </c>
      <c r="N416" s="15">
        <f>N412/K412*100</f>
        <v>171.42857142857142</v>
      </c>
      <c r="O416" s="4"/>
    </row>
    <row r="417" spans="2:16" s="1" customFormat="1" ht="25.5" customHeight="1" x14ac:dyDescent="0.2">
      <c r="B417" s="126" t="s">
        <v>209</v>
      </c>
      <c r="C417" s="126" t="s">
        <v>210</v>
      </c>
      <c r="D417" s="106" t="s">
        <v>199</v>
      </c>
      <c r="E417" s="87" t="s">
        <v>129</v>
      </c>
      <c r="F417" s="87" t="s">
        <v>267</v>
      </c>
      <c r="G417" s="110" t="s">
        <v>12</v>
      </c>
      <c r="H417" s="23" t="s">
        <v>13</v>
      </c>
      <c r="I417" s="84" t="s">
        <v>42</v>
      </c>
      <c r="J417" s="85"/>
      <c r="K417" s="85"/>
      <c r="L417" s="85"/>
      <c r="M417" s="85"/>
      <c r="N417" s="86"/>
      <c r="O417" s="4"/>
      <c r="P417" s="1" t="s">
        <v>187</v>
      </c>
    </row>
    <row r="418" spans="2:16" s="1" customFormat="1" ht="27" customHeight="1" x14ac:dyDescent="0.2">
      <c r="B418" s="127"/>
      <c r="C418" s="127"/>
      <c r="D418" s="106"/>
      <c r="E418" s="87"/>
      <c r="F418" s="87"/>
      <c r="G418" s="110"/>
      <c r="H418" s="15">
        <f>J418+K418+L418+M418+N418</f>
        <v>1934.8</v>
      </c>
      <c r="I418" s="24" t="s">
        <v>14</v>
      </c>
      <c r="J418" s="15">
        <v>300</v>
      </c>
      <c r="K418" s="15">
        <v>350</v>
      </c>
      <c r="L418" s="15">
        <v>400</v>
      </c>
      <c r="M418" s="15">
        <v>427.6</v>
      </c>
      <c r="N418" s="15">
        <v>457.2</v>
      </c>
      <c r="O418" s="4"/>
    </row>
    <row r="419" spans="2:16" s="1" customFormat="1" ht="17.25" customHeight="1" x14ac:dyDescent="0.2">
      <c r="B419" s="127"/>
      <c r="C419" s="127"/>
      <c r="D419" s="106"/>
      <c r="E419" s="87"/>
      <c r="F419" s="87"/>
      <c r="G419" s="110"/>
      <c r="H419" s="24" t="s">
        <v>120</v>
      </c>
      <c r="I419" s="24"/>
      <c r="J419" s="24"/>
      <c r="K419" s="24"/>
      <c r="L419" s="14"/>
      <c r="M419" s="24"/>
      <c r="N419" s="24"/>
      <c r="O419" s="4"/>
    </row>
    <row r="420" spans="2:16" s="1" customFormat="1" ht="19.5" customHeight="1" x14ac:dyDescent="0.2">
      <c r="B420" s="127"/>
      <c r="C420" s="127"/>
      <c r="D420" s="106"/>
      <c r="E420" s="87"/>
      <c r="F420" s="87"/>
      <c r="G420" s="110"/>
      <c r="H420" s="16">
        <f>J418</f>
        <v>300</v>
      </c>
      <c r="I420" s="24"/>
      <c r="J420" s="24"/>
      <c r="K420" s="24"/>
      <c r="L420" s="14"/>
      <c r="M420" s="24"/>
      <c r="N420" s="24"/>
      <c r="O420" s="4"/>
    </row>
    <row r="421" spans="2:16" s="1" customFormat="1" ht="21" customHeight="1" x14ac:dyDescent="0.2">
      <c r="B421" s="127"/>
      <c r="C421" s="127"/>
      <c r="D421" s="106"/>
      <c r="E421" s="87"/>
      <c r="F421" s="87"/>
      <c r="G421" s="110"/>
      <c r="H421" s="24" t="s">
        <v>117</v>
      </c>
      <c r="I421" s="24"/>
      <c r="J421" s="24"/>
      <c r="K421" s="24"/>
      <c r="L421" s="14"/>
      <c r="M421" s="24"/>
      <c r="N421" s="24"/>
      <c r="O421" s="4"/>
    </row>
    <row r="422" spans="2:16" s="1" customFormat="1" ht="20.25" customHeight="1" x14ac:dyDescent="0.2">
      <c r="B422" s="127"/>
      <c r="C422" s="127"/>
      <c r="D422" s="106"/>
      <c r="E422" s="87"/>
      <c r="F422" s="87"/>
      <c r="G422" s="110"/>
      <c r="H422" s="16">
        <f>K418</f>
        <v>350</v>
      </c>
      <c r="I422" s="24"/>
      <c r="J422" s="24"/>
      <c r="K422" s="24"/>
      <c r="L422" s="14"/>
      <c r="M422" s="24"/>
      <c r="N422" s="24"/>
      <c r="O422" s="4"/>
    </row>
    <row r="423" spans="2:16" s="1" customFormat="1" ht="22.5" customHeight="1" x14ac:dyDescent="0.2">
      <c r="B423" s="127"/>
      <c r="C423" s="127"/>
      <c r="D423" s="106"/>
      <c r="E423" s="87"/>
      <c r="F423" s="87"/>
      <c r="G423" s="110"/>
      <c r="H423" s="24" t="s">
        <v>23</v>
      </c>
      <c r="I423" s="123" t="s">
        <v>15</v>
      </c>
      <c r="J423" s="123"/>
      <c r="K423" s="123"/>
      <c r="L423" s="123"/>
      <c r="M423" s="123"/>
      <c r="N423" s="123"/>
      <c r="O423" s="4"/>
    </row>
    <row r="424" spans="2:16" s="1" customFormat="1" ht="24" customHeight="1" x14ac:dyDescent="0.2">
      <c r="B424" s="127"/>
      <c r="C424" s="127"/>
      <c r="D424" s="106"/>
      <c r="E424" s="87"/>
      <c r="F424" s="87"/>
      <c r="G424" s="110"/>
      <c r="H424" s="16">
        <f>L418</f>
        <v>400</v>
      </c>
      <c r="I424" s="24" t="s">
        <v>86</v>
      </c>
      <c r="J424" s="24">
        <v>2</v>
      </c>
      <c r="K424" s="24">
        <v>2</v>
      </c>
      <c r="L424" s="24">
        <v>2</v>
      </c>
      <c r="M424" s="24">
        <v>2</v>
      </c>
      <c r="N424" s="24">
        <v>2</v>
      </c>
      <c r="O424" s="4"/>
    </row>
    <row r="425" spans="2:16" s="1" customFormat="1" ht="23.25" customHeight="1" x14ac:dyDescent="0.2">
      <c r="B425" s="127"/>
      <c r="C425" s="127"/>
      <c r="D425" s="106"/>
      <c r="E425" s="87"/>
      <c r="F425" s="87"/>
      <c r="G425" s="110"/>
      <c r="H425" s="24" t="s">
        <v>103</v>
      </c>
      <c r="I425" s="123" t="s">
        <v>21</v>
      </c>
      <c r="J425" s="123"/>
      <c r="K425" s="123"/>
      <c r="L425" s="123"/>
      <c r="M425" s="123"/>
      <c r="N425" s="123"/>
      <c r="O425" s="4"/>
    </row>
    <row r="426" spans="2:16" s="1" customFormat="1" ht="31.5" customHeight="1" x14ac:dyDescent="0.2">
      <c r="B426" s="127"/>
      <c r="C426" s="127"/>
      <c r="D426" s="106"/>
      <c r="E426" s="87"/>
      <c r="F426" s="87"/>
      <c r="G426" s="110"/>
      <c r="H426" s="24">
        <f>M418</f>
        <v>427.6</v>
      </c>
      <c r="I426" s="24" t="s">
        <v>136</v>
      </c>
      <c r="J426" s="15">
        <v>150000</v>
      </c>
      <c r="K426" s="15">
        <v>175000</v>
      </c>
      <c r="L426" s="15">
        <v>200000</v>
      </c>
      <c r="M426" s="15">
        <v>213800</v>
      </c>
      <c r="N426" s="15">
        <v>228600</v>
      </c>
      <c r="O426" s="4"/>
    </row>
    <row r="427" spans="2:16" s="1" customFormat="1" ht="27" customHeight="1" x14ac:dyDescent="0.2">
      <c r="B427" s="127"/>
      <c r="C427" s="127"/>
      <c r="D427" s="106"/>
      <c r="E427" s="87"/>
      <c r="F427" s="87"/>
      <c r="G427" s="110"/>
      <c r="H427" s="24" t="s">
        <v>104</v>
      </c>
      <c r="I427" s="123" t="s">
        <v>24</v>
      </c>
      <c r="J427" s="123"/>
      <c r="K427" s="123"/>
      <c r="L427" s="123"/>
      <c r="M427" s="123"/>
      <c r="N427" s="123"/>
      <c r="O427" s="4"/>
    </row>
    <row r="428" spans="2:16" s="1" customFormat="1" ht="33.75" customHeight="1" x14ac:dyDescent="0.2">
      <c r="B428" s="127"/>
      <c r="C428" s="127"/>
      <c r="D428" s="106"/>
      <c r="E428" s="87"/>
      <c r="F428" s="87"/>
      <c r="G428" s="110"/>
      <c r="H428" s="24">
        <f>N418</f>
        <v>457.2</v>
      </c>
      <c r="I428" s="24" t="s">
        <v>245</v>
      </c>
      <c r="J428" s="15">
        <v>100</v>
      </c>
      <c r="K428" s="15">
        <v>100</v>
      </c>
      <c r="L428" s="15">
        <v>100</v>
      </c>
      <c r="M428" s="15">
        <v>100</v>
      </c>
      <c r="N428" s="15">
        <v>100</v>
      </c>
      <c r="O428" s="4"/>
    </row>
    <row r="429" spans="2:16" s="1" customFormat="1" ht="12.75" hidden="1" customHeight="1" x14ac:dyDescent="0.2">
      <c r="B429" s="127"/>
      <c r="C429" s="127"/>
      <c r="D429" s="129"/>
      <c r="E429" s="73"/>
      <c r="F429" s="73"/>
      <c r="G429" s="127"/>
      <c r="H429" s="24" t="s">
        <v>103</v>
      </c>
      <c r="I429" s="123" t="s">
        <v>21</v>
      </c>
      <c r="J429" s="123"/>
      <c r="K429" s="123"/>
      <c r="L429" s="123"/>
      <c r="M429" s="123"/>
      <c r="N429" s="123"/>
      <c r="O429" s="4"/>
    </row>
    <row r="430" spans="2:16" s="1" customFormat="1" ht="22.5" hidden="1" customHeight="1" x14ac:dyDescent="0.2">
      <c r="B430" s="127"/>
      <c r="C430" s="127"/>
      <c r="D430" s="129"/>
      <c r="E430" s="73"/>
      <c r="F430" s="73"/>
      <c r="G430" s="127"/>
      <c r="H430" s="24" t="e">
        <f>#REF!</f>
        <v>#REF!</v>
      </c>
      <c r="I430" s="24" t="s">
        <v>135</v>
      </c>
      <c r="J430" s="24"/>
      <c r="K430" s="24"/>
      <c r="L430" s="15"/>
      <c r="M430" s="15"/>
      <c r="N430" s="15"/>
      <c r="O430" s="4"/>
    </row>
    <row r="431" spans="2:16" s="1" customFormat="1" ht="36.75" hidden="1" customHeight="1" x14ac:dyDescent="0.2">
      <c r="B431" s="127"/>
      <c r="C431" s="127"/>
      <c r="D431" s="129"/>
      <c r="E431" s="73"/>
      <c r="F431" s="73"/>
      <c r="G431" s="127"/>
      <c r="H431" s="24" t="s">
        <v>104</v>
      </c>
      <c r="I431" s="123" t="s">
        <v>24</v>
      </c>
      <c r="J431" s="123"/>
      <c r="K431" s="123"/>
      <c r="L431" s="123"/>
      <c r="M431" s="123"/>
      <c r="N431" s="123"/>
      <c r="O431" s="4"/>
    </row>
    <row r="432" spans="2:16" s="1" customFormat="1" ht="328.5" hidden="1" customHeight="1" x14ac:dyDescent="0.2">
      <c r="B432" s="128"/>
      <c r="C432" s="128"/>
      <c r="D432" s="130"/>
      <c r="E432" s="74"/>
      <c r="F432" s="74"/>
      <c r="G432" s="128"/>
      <c r="H432" s="24" t="e">
        <f>#REF!</f>
        <v>#REF!</v>
      </c>
      <c r="I432" s="24" t="s">
        <v>246</v>
      </c>
      <c r="J432" s="24"/>
      <c r="K432" s="24"/>
      <c r="L432" s="15"/>
      <c r="M432" s="15"/>
      <c r="N432" s="15"/>
      <c r="O432" s="4"/>
    </row>
    <row r="433" spans="2:16" s="1" customFormat="1" ht="22.5" customHeight="1" x14ac:dyDescent="0.2">
      <c r="B433" s="126" t="s">
        <v>111</v>
      </c>
      <c r="C433" s="126" t="s">
        <v>140</v>
      </c>
      <c r="D433" s="106" t="s">
        <v>274</v>
      </c>
      <c r="E433" s="87" t="s">
        <v>129</v>
      </c>
      <c r="F433" s="87" t="s">
        <v>29</v>
      </c>
      <c r="G433" s="87" t="s">
        <v>12</v>
      </c>
      <c r="H433" s="23" t="s">
        <v>13</v>
      </c>
      <c r="I433" s="84" t="s">
        <v>42</v>
      </c>
      <c r="J433" s="85"/>
      <c r="K433" s="85"/>
      <c r="L433" s="85"/>
      <c r="M433" s="85"/>
      <c r="N433" s="86"/>
      <c r="O433" s="4"/>
      <c r="P433" s="1" t="s">
        <v>188</v>
      </c>
    </row>
    <row r="434" spans="2:16" s="1" customFormat="1" ht="15.75" x14ac:dyDescent="0.2">
      <c r="B434" s="127"/>
      <c r="C434" s="127"/>
      <c r="D434" s="106"/>
      <c r="E434" s="87"/>
      <c r="F434" s="87"/>
      <c r="G434" s="87"/>
      <c r="H434" s="14">
        <f>J434+K434+L434+M434+N434</f>
        <v>740</v>
      </c>
      <c r="I434" s="24" t="s">
        <v>14</v>
      </c>
      <c r="J434" s="14">
        <v>125</v>
      </c>
      <c r="K434" s="14">
        <v>195</v>
      </c>
      <c r="L434" s="14">
        <v>140</v>
      </c>
      <c r="M434" s="14">
        <v>140</v>
      </c>
      <c r="N434" s="14">
        <v>140</v>
      </c>
      <c r="O434" s="4"/>
    </row>
    <row r="435" spans="2:16" s="1" customFormat="1" ht="15.75" x14ac:dyDescent="0.2">
      <c r="B435" s="127"/>
      <c r="C435" s="127"/>
      <c r="D435" s="106"/>
      <c r="E435" s="87"/>
      <c r="F435" s="87"/>
      <c r="G435" s="87"/>
      <c r="H435" s="24" t="s">
        <v>120</v>
      </c>
      <c r="I435" s="24"/>
      <c r="J435" s="14"/>
      <c r="K435" s="14"/>
      <c r="L435" s="14"/>
      <c r="M435" s="14"/>
      <c r="N435" s="14"/>
      <c r="O435" s="4"/>
    </row>
    <row r="436" spans="2:16" s="1" customFormat="1" ht="15.75" x14ac:dyDescent="0.2">
      <c r="B436" s="127"/>
      <c r="C436" s="127"/>
      <c r="D436" s="106"/>
      <c r="E436" s="87"/>
      <c r="F436" s="87"/>
      <c r="G436" s="87"/>
      <c r="H436" s="14">
        <f>J434</f>
        <v>125</v>
      </c>
      <c r="I436" s="24"/>
      <c r="J436" s="14"/>
      <c r="K436" s="14"/>
      <c r="L436" s="14"/>
      <c r="M436" s="14"/>
      <c r="N436" s="14"/>
      <c r="O436" s="4"/>
    </row>
    <row r="437" spans="2:16" s="1" customFormat="1" ht="15.75" x14ac:dyDescent="0.2">
      <c r="B437" s="127"/>
      <c r="C437" s="127"/>
      <c r="D437" s="106"/>
      <c r="E437" s="87"/>
      <c r="F437" s="87"/>
      <c r="G437" s="87"/>
      <c r="H437" s="24" t="s">
        <v>117</v>
      </c>
      <c r="I437" s="24"/>
      <c r="J437" s="14"/>
      <c r="K437" s="14"/>
      <c r="L437" s="14"/>
      <c r="M437" s="14"/>
      <c r="N437" s="14"/>
      <c r="O437" s="4"/>
    </row>
    <row r="438" spans="2:16" s="1" customFormat="1" ht="15.75" x14ac:dyDescent="0.2">
      <c r="B438" s="127"/>
      <c r="C438" s="127"/>
      <c r="D438" s="106"/>
      <c r="E438" s="87"/>
      <c r="F438" s="87"/>
      <c r="G438" s="87"/>
      <c r="H438" s="14">
        <f>K434</f>
        <v>195</v>
      </c>
      <c r="I438" s="24"/>
      <c r="J438" s="14"/>
      <c r="K438" s="14"/>
      <c r="L438" s="14"/>
      <c r="M438" s="14"/>
      <c r="N438" s="14"/>
      <c r="O438" s="4"/>
    </row>
    <row r="439" spans="2:16" s="1" customFormat="1" ht="24.75" customHeight="1" x14ac:dyDescent="0.2">
      <c r="B439" s="127"/>
      <c r="C439" s="127"/>
      <c r="D439" s="106"/>
      <c r="E439" s="87"/>
      <c r="F439" s="87"/>
      <c r="G439" s="87"/>
      <c r="H439" s="24" t="s">
        <v>23</v>
      </c>
      <c r="I439" s="123" t="s">
        <v>15</v>
      </c>
      <c r="J439" s="123"/>
      <c r="K439" s="123"/>
      <c r="L439" s="123"/>
      <c r="M439" s="123"/>
      <c r="N439" s="123"/>
      <c r="O439" s="4"/>
    </row>
    <row r="440" spans="2:16" s="1" customFormat="1" ht="15.75" x14ac:dyDescent="0.2">
      <c r="B440" s="127"/>
      <c r="C440" s="127"/>
      <c r="D440" s="106"/>
      <c r="E440" s="87"/>
      <c r="F440" s="87"/>
      <c r="G440" s="87"/>
      <c r="H440" s="14">
        <f>L434</f>
        <v>140</v>
      </c>
      <c r="I440" s="24" t="s">
        <v>30</v>
      </c>
      <c r="J440" s="24">
        <v>110</v>
      </c>
      <c r="K440" s="24">
        <v>160</v>
      </c>
      <c r="L440" s="24">
        <v>110</v>
      </c>
      <c r="M440" s="24">
        <v>110</v>
      </c>
      <c r="N440" s="24">
        <v>110</v>
      </c>
      <c r="O440" s="4"/>
    </row>
    <row r="441" spans="2:16" s="1" customFormat="1" ht="29.25" customHeight="1" x14ac:dyDescent="0.2">
      <c r="B441" s="127"/>
      <c r="C441" s="127"/>
      <c r="D441" s="106"/>
      <c r="E441" s="87"/>
      <c r="F441" s="87"/>
      <c r="G441" s="87"/>
      <c r="H441" s="24" t="s">
        <v>103</v>
      </c>
      <c r="I441" s="123" t="s">
        <v>21</v>
      </c>
      <c r="J441" s="123"/>
      <c r="K441" s="123"/>
      <c r="L441" s="123"/>
      <c r="M441" s="123"/>
      <c r="N441" s="123"/>
      <c r="O441" s="4"/>
    </row>
    <row r="442" spans="2:16" s="1" customFormat="1" ht="36" customHeight="1" x14ac:dyDescent="0.2">
      <c r="B442" s="127"/>
      <c r="C442" s="127"/>
      <c r="D442" s="106"/>
      <c r="E442" s="87"/>
      <c r="F442" s="87"/>
      <c r="G442" s="87"/>
      <c r="H442" s="14">
        <f>M434</f>
        <v>140</v>
      </c>
      <c r="I442" s="24" t="s">
        <v>31</v>
      </c>
      <c r="J442" s="15">
        <v>1136.3599999999999</v>
      </c>
      <c r="K442" s="15">
        <v>1218.75</v>
      </c>
      <c r="L442" s="15">
        <v>1272.73</v>
      </c>
      <c r="M442" s="15">
        <v>1272.73</v>
      </c>
      <c r="N442" s="15">
        <v>1272.73</v>
      </c>
      <c r="O442" s="4"/>
    </row>
    <row r="443" spans="2:16" s="1" customFormat="1" ht="27.75" customHeight="1" x14ac:dyDescent="0.2">
      <c r="B443" s="127"/>
      <c r="C443" s="127"/>
      <c r="D443" s="106"/>
      <c r="E443" s="87"/>
      <c r="F443" s="87"/>
      <c r="G443" s="87"/>
      <c r="H443" s="24" t="s">
        <v>104</v>
      </c>
      <c r="I443" s="123" t="s">
        <v>24</v>
      </c>
      <c r="J443" s="123"/>
      <c r="K443" s="123"/>
      <c r="L443" s="123"/>
      <c r="M443" s="123"/>
      <c r="N443" s="123"/>
      <c r="O443" s="4"/>
    </row>
    <row r="444" spans="2:16" s="1" customFormat="1" ht="36.75" customHeight="1" x14ac:dyDescent="0.2">
      <c r="B444" s="127"/>
      <c r="C444" s="127"/>
      <c r="D444" s="106"/>
      <c r="E444" s="87"/>
      <c r="F444" s="87"/>
      <c r="G444" s="87"/>
      <c r="H444" s="14">
        <f>N434</f>
        <v>140</v>
      </c>
      <c r="I444" s="24" t="s">
        <v>247</v>
      </c>
      <c r="J444" s="15">
        <v>100</v>
      </c>
      <c r="K444" s="15">
        <v>100</v>
      </c>
      <c r="L444" s="15">
        <v>100</v>
      </c>
      <c r="M444" s="15">
        <v>100</v>
      </c>
      <c r="N444" s="15">
        <v>100</v>
      </c>
      <c r="O444" s="4"/>
    </row>
    <row r="445" spans="2:16" s="1" customFormat="1" ht="27.75" customHeight="1" x14ac:dyDescent="0.2">
      <c r="B445" s="127"/>
      <c r="C445" s="127"/>
      <c r="D445" s="106" t="s">
        <v>275</v>
      </c>
      <c r="E445" s="87" t="s">
        <v>134</v>
      </c>
      <c r="F445" s="87" t="s">
        <v>32</v>
      </c>
      <c r="G445" s="87" t="s">
        <v>12</v>
      </c>
      <c r="H445" s="23" t="s">
        <v>13</v>
      </c>
      <c r="I445" s="84" t="s">
        <v>42</v>
      </c>
      <c r="J445" s="85"/>
      <c r="K445" s="85"/>
      <c r="L445" s="85"/>
      <c r="M445" s="85"/>
      <c r="N445" s="86"/>
      <c r="O445" s="4"/>
      <c r="P445" s="1" t="s">
        <v>189</v>
      </c>
    </row>
    <row r="446" spans="2:16" s="1" customFormat="1" ht="15.75" x14ac:dyDescent="0.2">
      <c r="B446" s="127"/>
      <c r="C446" s="127"/>
      <c r="D446" s="106"/>
      <c r="E446" s="87"/>
      <c r="F446" s="87"/>
      <c r="G446" s="87"/>
      <c r="H446" s="15">
        <f>K446+L446+M446+N446</f>
        <v>20000</v>
      </c>
      <c r="I446" s="38" t="s">
        <v>14</v>
      </c>
      <c r="J446" s="38"/>
      <c r="K446" s="39">
        <v>5000</v>
      </c>
      <c r="L446" s="39">
        <v>5000</v>
      </c>
      <c r="M446" s="39">
        <v>5000</v>
      </c>
      <c r="N446" s="39">
        <v>5000</v>
      </c>
      <c r="O446" s="4"/>
    </row>
    <row r="447" spans="2:16" s="1" customFormat="1" ht="24" customHeight="1" x14ac:dyDescent="0.2">
      <c r="B447" s="127"/>
      <c r="C447" s="127"/>
      <c r="D447" s="106"/>
      <c r="E447" s="87"/>
      <c r="F447" s="87"/>
      <c r="G447" s="87"/>
      <c r="H447" s="24" t="s">
        <v>117</v>
      </c>
      <c r="I447" s="115" t="s">
        <v>15</v>
      </c>
      <c r="J447" s="115"/>
      <c r="K447" s="115"/>
      <c r="L447" s="115"/>
      <c r="M447" s="115"/>
      <c r="N447" s="115"/>
      <c r="O447" s="4"/>
    </row>
    <row r="448" spans="2:16" s="1" customFormat="1" ht="31.5" x14ac:dyDescent="0.2">
      <c r="B448" s="127"/>
      <c r="C448" s="127"/>
      <c r="D448" s="106"/>
      <c r="E448" s="87"/>
      <c r="F448" s="87"/>
      <c r="G448" s="87"/>
      <c r="H448" s="15">
        <f>K446</f>
        <v>5000</v>
      </c>
      <c r="I448" s="38" t="s">
        <v>33</v>
      </c>
      <c r="J448" s="38"/>
      <c r="K448" s="38">
        <v>30</v>
      </c>
      <c r="L448" s="38">
        <v>30</v>
      </c>
      <c r="M448" s="38">
        <v>30</v>
      </c>
      <c r="N448" s="38">
        <v>30</v>
      </c>
      <c r="O448" s="4"/>
    </row>
    <row r="449" spans="2:15" s="1" customFormat="1" ht="15.75" x14ac:dyDescent="0.2">
      <c r="B449" s="127"/>
      <c r="C449" s="127"/>
      <c r="D449" s="106"/>
      <c r="E449" s="87"/>
      <c r="F449" s="87"/>
      <c r="G449" s="87"/>
      <c r="H449" s="24" t="s">
        <v>23</v>
      </c>
      <c r="I449" s="38"/>
      <c r="J449" s="38"/>
      <c r="K449" s="38"/>
      <c r="L449" s="38"/>
      <c r="M449" s="38"/>
      <c r="N449" s="38"/>
      <c r="O449" s="4"/>
    </row>
    <row r="450" spans="2:15" s="1" customFormat="1" ht="31.5" x14ac:dyDescent="0.2">
      <c r="B450" s="127"/>
      <c r="C450" s="127"/>
      <c r="D450" s="106"/>
      <c r="E450" s="87"/>
      <c r="F450" s="87"/>
      <c r="G450" s="87"/>
      <c r="H450" s="15">
        <f>L446</f>
        <v>5000</v>
      </c>
      <c r="I450" s="38" t="s">
        <v>34</v>
      </c>
      <c r="J450" s="38"/>
      <c r="K450" s="38">
        <v>16900</v>
      </c>
      <c r="L450" s="38">
        <v>16900</v>
      </c>
      <c r="M450" s="38">
        <v>16900</v>
      </c>
      <c r="N450" s="38">
        <v>16900</v>
      </c>
      <c r="O450" s="4"/>
    </row>
    <row r="451" spans="2:15" s="1" customFormat="1" ht="23.25" customHeight="1" x14ac:dyDescent="0.2">
      <c r="B451" s="127"/>
      <c r="C451" s="127"/>
      <c r="D451" s="106"/>
      <c r="E451" s="87"/>
      <c r="F451" s="87"/>
      <c r="G451" s="87"/>
      <c r="H451" s="24" t="s">
        <v>103</v>
      </c>
      <c r="I451" s="115" t="s">
        <v>21</v>
      </c>
      <c r="J451" s="115"/>
      <c r="K451" s="115"/>
      <c r="L451" s="115"/>
      <c r="M451" s="115"/>
      <c r="N451" s="115"/>
      <c r="O451" s="4"/>
    </row>
    <row r="452" spans="2:15" s="1" customFormat="1" ht="31.5" x14ac:dyDescent="0.2">
      <c r="B452" s="127"/>
      <c r="C452" s="127"/>
      <c r="D452" s="106"/>
      <c r="E452" s="87"/>
      <c r="F452" s="87"/>
      <c r="G452" s="87"/>
      <c r="H452" s="15">
        <f>M446</f>
        <v>5000</v>
      </c>
      <c r="I452" s="38" t="s">
        <v>137</v>
      </c>
      <c r="J452" s="38"/>
      <c r="K452" s="39">
        <v>166700</v>
      </c>
      <c r="L452" s="39">
        <v>166700</v>
      </c>
      <c r="M452" s="39">
        <v>166700</v>
      </c>
      <c r="N452" s="39">
        <v>166700</v>
      </c>
      <c r="O452" s="4"/>
    </row>
    <row r="453" spans="2:15" s="1" customFormat="1" ht="20.25" customHeight="1" x14ac:dyDescent="0.2">
      <c r="B453" s="127"/>
      <c r="C453" s="127"/>
      <c r="D453" s="106"/>
      <c r="E453" s="87"/>
      <c r="F453" s="87"/>
      <c r="G453" s="87"/>
      <c r="H453" s="24" t="s">
        <v>104</v>
      </c>
      <c r="I453" s="115" t="s">
        <v>24</v>
      </c>
      <c r="J453" s="115"/>
      <c r="K453" s="115"/>
      <c r="L453" s="115"/>
      <c r="M453" s="115"/>
      <c r="N453" s="115"/>
      <c r="O453" s="4"/>
    </row>
    <row r="454" spans="2:15" s="1" customFormat="1" ht="37.5" customHeight="1" x14ac:dyDescent="0.2">
      <c r="B454" s="128"/>
      <c r="C454" s="128"/>
      <c r="D454" s="106"/>
      <c r="E454" s="87"/>
      <c r="F454" s="87"/>
      <c r="G454" s="87"/>
      <c r="H454" s="15">
        <f>N446</f>
        <v>5000</v>
      </c>
      <c r="I454" s="24" t="s">
        <v>212</v>
      </c>
      <c r="J454" s="24"/>
      <c r="K454" s="15">
        <v>100</v>
      </c>
      <c r="L454" s="15">
        <f>L448/K448*100</f>
        <v>100</v>
      </c>
      <c r="M454" s="15">
        <f>M448/K448*100</f>
        <v>100</v>
      </c>
      <c r="N454" s="15">
        <f>N448/K448*100</f>
        <v>100</v>
      </c>
      <c r="O454" s="4"/>
    </row>
    <row r="455" spans="2:15" s="1" customFormat="1" ht="21" customHeight="1" x14ac:dyDescent="0.25">
      <c r="B455" s="17"/>
      <c r="C455" s="17"/>
      <c r="D455" s="13" t="s">
        <v>87</v>
      </c>
      <c r="E455" s="46"/>
      <c r="F455" s="43"/>
      <c r="G455" s="13"/>
      <c r="I455" s="18">
        <f>J455+K455+L455+M455+N455</f>
        <v>8715447.0014999993</v>
      </c>
      <c r="J455" s="18">
        <f>J80+J150+J162+J174+J216+J228+J240+J252+J264+J287+J299+J312+J324+J336+J348+J360+J372+J384+J396+J418+J434</f>
        <v>123704.7</v>
      </c>
      <c r="K455" s="18">
        <f>K14+K25+K36+K58+K69+K80+K110+K120+K138+K150+K162+K174+K198+K216+K228+K240+K252+K264+K287+K299+K312+K324+K336+K348+K360+K372+K384+K396+K408+K418+K434+K446</f>
        <v>1282524.3999999999</v>
      </c>
      <c r="L455" s="18">
        <f>L14+L25+L36+L47+L58+L69+L80+L92+L110+L120+L130+L138+L150+L162+L174+L186+L198+L208+L216+L228+L240+L252+L264+L276+L287+L299+L312+L324+L336+L348+L360+L372+L384+L396+L408+L418+L434+L446</f>
        <v>2333848.2015</v>
      </c>
      <c r="M455" s="18">
        <f t="shared" ref="M455:N455" si="9">M14+M25+M36+M47+M58+M69+M80+M92+M110+M120+M130+M138+M150+M162+M174+M186+M198+M208+M216+M228+M240+M252+M264+M276+M287+M299+M312+M324+M336+M348+M360+M372+M384+M396+M408+M418+M434+M446</f>
        <v>2500956.9999999995</v>
      </c>
      <c r="N455" s="18">
        <f t="shared" si="9"/>
        <v>2474412.6999999997</v>
      </c>
      <c r="O455" s="4"/>
    </row>
    <row r="456" spans="2:15" s="1" customFormat="1" ht="15.75" x14ac:dyDescent="0.25">
      <c r="B456" s="17"/>
      <c r="C456" s="17"/>
      <c r="D456" s="13" t="s">
        <v>88</v>
      </c>
      <c r="E456" s="46"/>
      <c r="F456" s="18">
        <f>I455</f>
        <v>8715447.0014999993</v>
      </c>
      <c r="G456" s="13" t="s">
        <v>18</v>
      </c>
      <c r="H456" s="24">
        <v>2023</v>
      </c>
      <c r="I456" s="19">
        <f>J455</f>
        <v>123704.7</v>
      </c>
      <c r="J456" s="19"/>
      <c r="K456" s="19"/>
      <c r="L456" s="24" t="s">
        <v>18</v>
      </c>
      <c r="M456" s="24"/>
      <c r="N456" s="24"/>
      <c r="O456" s="4"/>
    </row>
    <row r="457" spans="2:15" s="1" customFormat="1" ht="15.75" x14ac:dyDescent="0.25">
      <c r="B457" s="17"/>
      <c r="C457" s="17"/>
      <c r="D457" s="13" t="s">
        <v>89</v>
      </c>
      <c r="E457" s="46"/>
      <c r="F457" s="18">
        <f>I455</f>
        <v>8715447.0014999993</v>
      </c>
      <c r="G457" s="13" t="s">
        <v>18</v>
      </c>
      <c r="H457" s="24">
        <v>2024</v>
      </c>
      <c r="I457" s="19">
        <f>K455</f>
        <v>1282524.3999999999</v>
      </c>
      <c r="J457" s="19"/>
      <c r="K457" s="19"/>
      <c r="L457" s="24"/>
      <c r="M457" s="24"/>
      <c r="N457" s="24"/>
      <c r="O457" s="4"/>
    </row>
    <row r="458" spans="2:15" s="1" customFormat="1" ht="15.75" x14ac:dyDescent="0.25">
      <c r="B458" s="17"/>
      <c r="C458" s="17"/>
      <c r="D458" s="13"/>
      <c r="E458" s="46"/>
      <c r="F458" s="13"/>
      <c r="G458" s="13"/>
      <c r="H458" s="24">
        <v>2025</v>
      </c>
      <c r="I458" s="19">
        <f>L455</f>
        <v>2333848.2015</v>
      </c>
      <c r="J458" s="19"/>
      <c r="K458" s="19"/>
      <c r="L458" s="24"/>
      <c r="M458" s="24"/>
      <c r="N458" s="24"/>
      <c r="O458" s="4"/>
    </row>
    <row r="459" spans="2:15" s="1" customFormat="1" ht="15.75" x14ac:dyDescent="0.25">
      <c r="B459" s="17"/>
      <c r="C459" s="17"/>
      <c r="D459" s="13"/>
      <c r="E459" s="46"/>
      <c r="F459" s="13"/>
      <c r="G459" s="13"/>
      <c r="H459" s="24">
        <v>2026</v>
      </c>
      <c r="I459" s="19">
        <f>M455</f>
        <v>2500956.9999999995</v>
      </c>
      <c r="J459" s="19"/>
      <c r="K459" s="19"/>
      <c r="L459" s="24"/>
      <c r="M459" s="24"/>
      <c r="N459" s="24"/>
      <c r="O459" s="4"/>
    </row>
    <row r="460" spans="2:15" s="1" customFormat="1" ht="15.75" x14ac:dyDescent="0.25">
      <c r="B460" s="17"/>
      <c r="C460" s="17"/>
      <c r="D460" s="42"/>
      <c r="E460" s="62" t="s">
        <v>18</v>
      </c>
      <c r="F460" s="42"/>
      <c r="G460" s="42" t="s">
        <v>18</v>
      </c>
      <c r="H460" s="38">
        <v>2027</v>
      </c>
      <c r="I460" s="19">
        <f>N455</f>
        <v>2474412.6999999997</v>
      </c>
      <c r="J460" s="19"/>
      <c r="K460" s="19"/>
      <c r="L460" s="24"/>
      <c r="M460" s="24"/>
      <c r="N460" s="24"/>
      <c r="O460" s="4"/>
    </row>
    <row r="462" spans="2:15" x14ac:dyDescent="0.25">
      <c r="L462" s="44"/>
      <c r="M462" s="44"/>
      <c r="N462" s="44"/>
    </row>
    <row r="464" spans="2:15" x14ac:dyDescent="0.25">
      <c r="B464" t="s">
        <v>141</v>
      </c>
    </row>
    <row r="465" spans="2:2" x14ac:dyDescent="0.25">
      <c r="B465" t="s">
        <v>142</v>
      </c>
    </row>
    <row r="466" spans="2:2" x14ac:dyDescent="0.25">
      <c r="B466" t="s">
        <v>200</v>
      </c>
    </row>
    <row r="467" spans="2:2" x14ac:dyDescent="0.25">
      <c r="B467" t="s">
        <v>229</v>
      </c>
    </row>
  </sheetData>
  <mergeCells count="340">
    <mergeCell ref="B275:B309"/>
    <mergeCell ref="C275:C309"/>
    <mergeCell ref="B239:B274"/>
    <mergeCell ref="D298:D309"/>
    <mergeCell ref="I275:N275"/>
    <mergeCell ref="I277:N277"/>
    <mergeCell ref="I282:N282"/>
    <mergeCell ref="I284:N284"/>
    <mergeCell ref="D275:D285"/>
    <mergeCell ref="F275:F285"/>
    <mergeCell ref="G275:G285"/>
    <mergeCell ref="E275:E285"/>
    <mergeCell ref="E298:E309"/>
    <mergeCell ref="F298:F309"/>
    <mergeCell ref="G298:G309"/>
    <mergeCell ref="I298:N298"/>
    <mergeCell ref="I300:N300"/>
    <mergeCell ref="I306:N306"/>
    <mergeCell ref="I308:N308"/>
    <mergeCell ref="I286:N286"/>
    <mergeCell ref="D263:D274"/>
    <mergeCell ref="E263:E274"/>
    <mergeCell ref="D286:D297"/>
    <mergeCell ref="E286:E297"/>
    <mergeCell ref="B310:N310"/>
    <mergeCell ref="B311:B322"/>
    <mergeCell ref="C311:C322"/>
    <mergeCell ref="D311:D322"/>
    <mergeCell ref="E311:E322"/>
    <mergeCell ref="F311:F322"/>
    <mergeCell ref="G311:G322"/>
    <mergeCell ref="I311:N311"/>
    <mergeCell ref="I314:N314"/>
    <mergeCell ref="I319:N319"/>
    <mergeCell ref="I321:N321"/>
    <mergeCell ref="D433:D444"/>
    <mergeCell ref="E433:E444"/>
    <mergeCell ref="F433:F444"/>
    <mergeCell ref="G433:G444"/>
    <mergeCell ref="I433:N433"/>
    <mergeCell ref="I439:N439"/>
    <mergeCell ref="I441:N441"/>
    <mergeCell ref="B433:B454"/>
    <mergeCell ref="C433:C454"/>
    <mergeCell ref="D445:D454"/>
    <mergeCell ref="E445:E454"/>
    <mergeCell ref="F445:F454"/>
    <mergeCell ref="G445:G454"/>
    <mergeCell ref="I445:N445"/>
    <mergeCell ref="I447:N447"/>
    <mergeCell ref="I451:N451"/>
    <mergeCell ref="I453:N453"/>
    <mergeCell ref="I443:N443"/>
    <mergeCell ref="D417:D428"/>
    <mergeCell ref="E417:E428"/>
    <mergeCell ref="F417:F428"/>
    <mergeCell ref="G417:G428"/>
    <mergeCell ref="I417:N417"/>
    <mergeCell ref="I423:N423"/>
    <mergeCell ref="I425:N425"/>
    <mergeCell ref="I427:N427"/>
    <mergeCell ref="B417:B432"/>
    <mergeCell ref="C417:C432"/>
    <mergeCell ref="D429:D432"/>
    <mergeCell ref="E429:E432"/>
    <mergeCell ref="F429:F432"/>
    <mergeCell ref="G429:G432"/>
    <mergeCell ref="I429:N429"/>
    <mergeCell ref="I431:N431"/>
    <mergeCell ref="D395:D406"/>
    <mergeCell ref="E395:E406"/>
    <mergeCell ref="F395:F406"/>
    <mergeCell ref="G395:G406"/>
    <mergeCell ref="I395:N395"/>
    <mergeCell ref="I401:N401"/>
    <mergeCell ref="I403:N403"/>
    <mergeCell ref="I405:N405"/>
    <mergeCell ref="B407:B416"/>
    <mergeCell ref="C407:C416"/>
    <mergeCell ref="D407:D416"/>
    <mergeCell ref="E407:E416"/>
    <mergeCell ref="F407:F416"/>
    <mergeCell ref="G407:G416"/>
    <mergeCell ref="I407:N407"/>
    <mergeCell ref="I411:N411"/>
    <mergeCell ref="I413:N413"/>
    <mergeCell ref="I415:N415"/>
    <mergeCell ref="I379:N379"/>
    <mergeCell ref="I381:N381"/>
    <mergeCell ref="D383:D394"/>
    <mergeCell ref="E383:E394"/>
    <mergeCell ref="F383:F394"/>
    <mergeCell ref="G383:G394"/>
    <mergeCell ref="I383:N383"/>
    <mergeCell ref="I389:N389"/>
    <mergeCell ref="I391:N391"/>
    <mergeCell ref="I393:N393"/>
    <mergeCell ref="D347:D358"/>
    <mergeCell ref="E347:E358"/>
    <mergeCell ref="F347:F358"/>
    <mergeCell ref="G347:G358"/>
    <mergeCell ref="I347:N347"/>
    <mergeCell ref="I353:N353"/>
    <mergeCell ref="I355:N355"/>
    <mergeCell ref="I357:N357"/>
    <mergeCell ref="B347:B406"/>
    <mergeCell ref="C347:C406"/>
    <mergeCell ref="D359:D370"/>
    <mergeCell ref="E359:E370"/>
    <mergeCell ref="F359:F370"/>
    <mergeCell ref="G359:G370"/>
    <mergeCell ref="I359:N359"/>
    <mergeCell ref="I365:N365"/>
    <mergeCell ref="I367:N367"/>
    <mergeCell ref="I369:N369"/>
    <mergeCell ref="D371:D382"/>
    <mergeCell ref="E371:E382"/>
    <mergeCell ref="F371:F382"/>
    <mergeCell ref="G371:G382"/>
    <mergeCell ref="I371:N371"/>
    <mergeCell ref="I377:N377"/>
    <mergeCell ref="B335:B346"/>
    <mergeCell ref="C335:C346"/>
    <mergeCell ref="D335:D346"/>
    <mergeCell ref="E335:E346"/>
    <mergeCell ref="F335:F346"/>
    <mergeCell ref="G335:G346"/>
    <mergeCell ref="I335:N335"/>
    <mergeCell ref="I337:N337"/>
    <mergeCell ref="I343:N343"/>
    <mergeCell ref="I345:N345"/>
    <mergeCell ref="B323:B334"/>
    <mergeCell ref="C323:C334"/>
    <mergeCell ref="D323:D334"/>
    <mergeCell ref="E323:E334"/>
    <mergeCell ref="F323:F334"/>
    <mergeCell ref="G323:G334"/>
    <mergeCell ref="I323:N323"/>
    <mergeCell ref="I329:N329"/>
    <mergeCell ref="I331:N331"/>
    <mergeCell ref="I333:N333"/>
    <mergeCell ref="F286:F297"/>
    <mergeCell ref="G286:G297"/>
    <mergeCell ref="D251:D262"/>
    <mergeCell ref="E251:E262"/>
    <mergeCell ref="F251:F262"/>
    <mergeCell ref="G251:G262"/>
    <mergeCell ref="I263:N263"/>
    <mergeCell ref="I269:N269"/>
    <mergeCell ref="I271:N271"/>
    <mergeCell ref="F263:F274"/>
    <mergeCell ref="G263:G274"/>
    <mergeCell ref="I251:N251"/>
    <mergeCell ref="I254:N254"/>
    <mergeCell ref="I259:N259"/>
    <mergeCell ref="I261:N261"/>
    <mergeCell ref="I289:N289"/>
    <mergeCell ref="I294:N294"/>
    <mergeCell ref="I296:N296"/>
    <mergeCell ref="C239:C274"/>
    <mergeCell ref="D239:D250"/>
    <mergeCell ref="I273:N273"/>
    <mergeCell ref="I215:N215"/>
    <mergeCell ref="I217:N217"/>
    <mergeCell ref="F215:F226"/>
    <mergeCell ref="G215:G226"/>
    <mergeCell ref="I211:N211"/>
    <mergeCell ref="I213:N213"/>
    <mergeCell ref="C13:C238"/>
    <mergeCell ref="I185:N185"/>
    <mergeCell ref="I188:N188"/>
    <mergeCell ref="I193:N193"/>
    <mergeCell ref="I195:N195"/>
    <mergeCell ref="D207:D214"/>
    <mergeCell ref="E207:E214"/>
    <mergeCell ref="D185:D196"/>
    <mergeCell ref="E185:E196"/>
    <mergeCell ref="F185:F196"/>
    <mergeCell ref="G185:G196"/>
    <mergeCell ref="G227:G238"/>
    <mergeCell ref="D215:D226"/>
    <mergeCell ref="E215:E226"/>
    <mergeCell ref="I227:N227"/>
    <mergeCell ref="I231:N231"/>
    <mergeCell ref="I234:N234"/>
    <mergeCell ref="I237:N237"/>
    <mergeCell ref="I209:N209"/>
    <mergeCell ref="I239:N239"/>
    <mergeCell ref="I242:N242"/>
    <mergeCell ref="I247:N247"/>
    <mergeCell ref="I249:N249"/>
    <mergeCell ref="I223:N223"/>
    <mergeCell ref="I225:N225"/>
    <mergeCell ref="D227:D238"/>
    <mergeCell ref="E227:E238"/>
    <mergeCell ref="F227:F238"/>
    <mergeCell ref="E239:E250"/>
    <mergeCell ref="F239:F250"/>
    <mergeCell ref="G239:G250"/>
    <mergeCell ref="I197:N197"/>
    <mergeCell ref="I201:N201"/>
    <mergeCell ref="I203:N203"/>
    <mergeCell ref="I205:N205"/>
    <mergeCell ref="D197:D206"/>
    <mergeCell ref="E197:E206"/>
    <mergeCell ref="F197:F206"/>
    <mergeCell ref="G197:G206"/>
    <mergeCell ref="I207:N207"/>
    <mergeCell ref="F207:F214"/>
    <mergeCell ref="G207:G214"/>
    <mergeCell ref="I149:N149"/>
    <mergeCell ref="I151:N151"/>
    <mergeCell ref="I157:N157"/>
    <mergeCell ref="I159:N159"/>
    <mergeCell ref="D161:D172"/>
    <mergeCell ref="E161:E172"/>
    <mergeCell ref="F161:F172"/>
    <mergeCell ref="G161:G172"/>
    <mergeCell ref="D149:D160"/>
    <mergeCell ref="E149:E160"/>
    <mergeCell ref="F149:F160"/>
    <mergeCell ref="G149:G160"/>
    <mergeCell ref="I161:N161"/>
    <mergeCell ref="I166:N166"/>
    <mergeCell ref="I169:N169"/>
    <mergeCell ref="I171:N171"/>
    <mergeCell ref="I133:N133"/>
    <mergeCell ref="I135:N135"/>
    <mergeCell ref="I147:N147"/>
    <mergeCell ref="D137:D148"/>
    <mergeCell ref="E137:E148"/>
    <mergeCell ref="F137:F148"/>
    <mergeCell ref="G137:G148"/>
    <mergeCell ref="I139:N139"/>
    <mergeCell ref="I144:N144"/>
    <mergeCell ref="I137:N137"/>
    <mergeCell ref="D129:D136"/>
    <mergeCell ref="E129:E136"/>
    <mergeCell ref="F129:F136"/>
    <mergeCell ref="G129:G136"/>
    <mergeCell ref="I129:N129"/>
    <mergeCell ref="I131:N131"/>
    <mergeCell ref="D109:D118"/>
    <mergeCell ref="E109:E118"/>
    <mergeCell ref="F109:F118"/>
    <mergeCell ref="G109:G118"/>
    <mergeCell ref="I109:N109"/>
    <mergeCell ref="I113:N113"/>
    <mergeCell ref="I115:N115"/>
    <mergeCell ref="I117:N117"/>
    <mergeCell ref="D119:D128"/>
    <mergeCell ref="E119:E128"/>
    <mergeCell ref="F119:F128"/>
    <mergeCell ref="G119:G128"/>
    <mergeCell ref="I119:N119"/>
    <mergeCell ref="I123:N123"/>
    <mergeCell ref="I125:N125"/>
    <mergeCell ref="I127:N127"/>
    <mergeCell ref="I101:N101"/>
    <mergeCell ref="I106:N106"/>
    <mergeCell ref="D79:D90"/>
    <mergeCell ref="E79:E90"/>
    <mergeCell ref="F79:F90"/>
    <mergeCell ref="G79:G90"/>
    <mergeCell ref="I79:N79"/>
    <mergeCell ref="I81:N81"/>
    <mergeCell ref="I87:N87"/>
    <mergeCell ref="I89:N89"/>
    <mergeCell ref="D91:D108"/>
    <mergeCell ref="E91:E108"/>
    <mergeCell ref="F91:F108"/>
    <mergeCell ref="G91:G108"/>
    <mergeCell ref="I57:N57"/>
    <mergeCell ref="I59:N59"/>
    <mergeCell ref="D46:D56"/>
    <mergeCell ref="D68:D78"/>
    <mergeCell ref="E68:E78"/>
    <mergeCell ref="F68:F78"/>
    <mergeCell ref="G68:G78"/>
    <mergeCell ref="I91:N91"/>
    <mergeCell ref="I93:N93"/>
    <mergeCell ref="B13:B238"/>
    <mergeCell ref="D173:D184"/>
    <mergeCell ref="F173:F184"/>
    <mergeCell ref="I173:N173"/>
    <mergeCell ref="I176:N176"/>
    <mergeCell ref="I181:N181"/>
    <mergeCell ref="I183:N183"/>
    <mergeCell ref="I68:N68"/>
    <mergeCell ref="I70:N70"/>
    <mergeCell ref="I75:N75"/>
    <mergeCell ref="I77:N77"/>
    <mergeCell ref="I46:N46"/>
    <mergeCell ref="I48:N48"/>
    <mergeCell ref="I53:N53"/>
    <mergeCell ref="I55:N55"/>
    <mergeCell ref="D57:D67"/>
    <mergeCell ref="I64:N64"/>
    <mergeCell ref="I66:N66"/>
    <mergeCell ref="E57:E67"/>
    <mergeCell ref="F57:F67"/>
    <mergeCell ref="G57:G67"/>
    <mergeCell ref="E46:E56"/>
    <mergeCell ref="F46:F56"/>
    <mergeCell ref="G46:G56"/>
    <mergeCell ref="I15:N15"/>
    <mergeCell ref="D13:D23"/>
    <mergeCell ref="E24:E34"/>
    <mergeCell ref="F24:F34"/>
    <mergeCell ref="G24:G34"/>
    <mergeCell ref="I24:N24"/>
    <mergeCell ref="I26:N26"/>
    <mergeCell ref="I31:N31"/>
    <mergeCell ref="I33:N33"/>
    <mergeCell ref="D24:D34"/>
    <mergeCell ref="I13:N13"/>
    <mergeCell ref="E173:E184"/>
    <mergeCell ref="B1:N1"/>
    <mergeCell ref="B6:N6"/>
    <mergeCell ref="B7:N7"/>
    <mergeCell ref="B8:N8"/>
    <mergeCell ref="B9:B10"/>
    <mergeCell ref="C9:C10"/>
    <mergeCell ref="D9:D10"/>
    <mergeCell ref="E9:E10"/>
    <mergeCell ref="F9:F10"/>
    <mergeCell ref="G9:G10"/>
    <mergeCell ref="H9:H10"/>
    <mergeCell ref="I9:N9"/>
    <mergeCell ref="D35:D45"/>
    <mergeCell ref="E35:E45"/>
    <mergeCell ref="F35:F45"/>
    <mergeCell ref="G35:G45"/>
    <mergeCell ref="I35:N35"/>
    <mergeCell ref="B12:N12"/>
    <mergeCell ref="E13:E23"/>
    <mergeCell ref="F13:F23"/>
    <mergeCell ref="G13:G23"/>
    <mergeCell ref="I20:N20"/>
    <mergeCell ref="I22:N22"/>
  </mergeCells>
  <pageMargins left="0" right="0" top="0" bottom="0" header="0" footer="0"/>
  <pageSetup paperSize="9" scale="48" fitToHeight="0" orientation="landscape" r:id="rId1"/>
  <rowBreaks count="13" manualBreakCount="13">
    <brk id="45" max="14" man="1"/>
    <brk id="78" max="14" man="1"/>
    <brk id="108" max="14" man="1"/>
    <brk id="136" max="14" man="1"/>
    <brk id="172" max="14" man="1"/>
    <brk id="206" max="14" man="1"/>
    <brk id="238" max="14" man="1"/>
    <brk id="274" max="14" man="1"/>
    <brk id="309" max="14" man="1"/>
    <brk id="346" max="14" man="1"/>
    <brk id="382" max="14" man="1"/>
    <brk id="416" max="14" man="1"/>
    <brk id="468"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мцп з новими заходами</vt:lpstr>
      <vt:lpstr>'мцп з новими заходами'!Заголовки_для_друку</vt:lpstr>
      <vt:lpstr>'мцп з новими заходами'!Область_друку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Тетяна Мармур</dc:creator>
  <cp:lastModifiedBy>Мармур Тетяна Іванівна</cp:lastModifiedBy>
  <cp:lastPrinted>2025-06-11T08:50:41Z</cp:lastPrinted>
  <dcterms:created xsi:type="dcterms:W3CDTF">2015-06-05T18:17:20Z</dcterms:created>
  <dcterms:modified xsi:type="dcterms:W3CDTF">2025-06-11T08:52:18Z</dcterms:modified>
</cp:coreProperties>
</file>