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64011"/>
  <bookViews>
    <workbookView xWindow="0" yWindow="0" windowWidth="20730" windowHeight="11760"/>
  </bookViews>
  <sheets>
    <sheet name="Лист1" sheetId="1" r:id="rId1"/>
  </sheets>
  <calcPr calcId="162913"/>
</workbook>
</file>

<file path=xl/calcChain.xml><?xml version="1.0" encoding="utf-8"?>
<calcChain xmlns="http://schemas.openxmlformats.org/spreadsheetml/2006/main">
  <c r="AG425" i="1" l="1"/>
  <c r="AH425" i="1"/>
  <c r="AF425" i="1"/>
  <c r="AG424" i="1"/>
  <c r="AD322" i="1"/>
  <c r="AD365" i="1"/>
  <c r="T276" i="1" l="1"/>
  <c r="T275" i="1" s="1"/>
  <c r="T277" i="1"/>
  <c r="T278" i="1"/>
  <c r="V217" i="1" l="1"/>
  <c r="X461" i="1" l="1"/>
  <c r="T78" i="1" l="1"/>
  <c r="T79" i="1"/>
  <c r="T77" i="1"/>
  <c r="T76" i="1" l="1"/>
  <c r="AH43" i="1"/>
  <c r="AG43" i="1"/>
  <c r="AF43" i="1"/>
  <c r="X41" i="1"/>
  <c r="W41" i="1"/>
  <c r="AH39" i="1"/>
  <c r="AG39" i="1"/>
  <c r="AF39" i="1"/>
  <c r="AD39" i="1"/>
  <c r="AD38" i="1"/>
  <c r="AH37" i="1"/>
  <c r="AG37" i="1"/>
  <c r="AF37" i="1"/>
  <c r="AD37" i="1"/>
  <c r="AD77" i="1" s="1"/>
  <c r="T36" i="1"/>
  <c r="AD36" i="1" s="1"/>
  <c r="X425" i="1" l="1"/>
  <c r="W425" i="1"/>
  <c r="T425" i="1"/>
  <c r="W424" i="1" s="1"/>
  <c r="T426" i="1"/>
  <c r="X424" i="1" s="1"/>
  <c r="AG31" i="1" l="1"/>
  <c r="AH31" i="1"/>
  <c r="AF31" i="1"/>
  <c r="AG29" i="1" l="1"/>
  <c r="AH29" i="1"/>
  <c r="AF29" i="1"/>
  <c r="W539" i="1" l="1"/>
  <c r="X456" i="1"/>
  <c r="AH554" i="1" l="1"/>
  <c r="AG554" i="1"/>
  <c r="AF554" i="1"/>
  <c r="AH550" i="1"/>
  <c r="AG550" i="1"/>
  <c r="AF550" i="1"/>
  <c r="AH549" i="1"/>
  <c r="AG549" i="1"/>
  <c r="AF549" i="1"/>
  <c r="AH545" i="1"/>
  <c r="AG545" i="1"/>
  <c r="AF545" i="1"/>
  <c r="AH541" i="1"/>
  <c r="AG541" i="1"/>
  <c r="AF541" i="1"/>
  <c r="AH539" i="1"/>
  <c r="AG539" i="1"/>
  <c r="AF539" i="1"/>
  <c r="AH537" i="1"/>
  <c r="AG537" i="1"/>
  <c r="AF537" i="1"/>
  <c r="AH533" i="1"/>
  <c r="AG533" i="1"/>
  <c r="AF533" i="1"/>
  <c r="AH508" i="1"/>
  <c r="AG508" i="1"/>
  <c r="AF508" i="1"/>
  <c r="AH507" i="1"/>
  <c r="AG507" i="1"/>
  <c r="AF507" i="1"/>
  <c r="AH502" i="1"/>
  <c r="AG502" i="1"/>
  <c r="AF502" i="1"/>
  <c r="AH501" i="1"/>
  <c r="AG501" i="1"/>
  <c r="AF501" i="1"/>
  <c r="AH499" i="1"/>
  <c r="AG499" i="1"/>
  <c r="AF499" i="1"/>
  <c r="AH498" i="1"/>
  <c r="AG498" i="1"/>
  <c r="AF498" i="1"/>
  <c r="AH497" i="1"/>
  <c r="AG497" i="1"/>
  <c r="AF497" i="1"/>
  <c r="AH496" i="1"/>
  <c r="AG496" i="1"/>
  <c r="AF496" i="1"/>
  <c r="AH485" i="1"/>
  <c r="AG485" i="1"/>
  <c r="AF485" i="1"/>
  <c r="AH481" i="1"/>
  <c r="AG481" i="1"/>
  <c r="AF481" i="1"/>
  <c r="AH464" i="1"/>
  <c r="AG464" i="1"/>
  <c r="AF464" i="1"/>
  <c r="AH463" i="1"/>
  <c r="AG463" i="1"/>
  <c r="AF463" i="1"/>
  <c r="AH459" i="1"/>
  <c r="AG459" i="1"/>
  <c r="AF459" i="1"/>
  <c r="AH458" i="1"/>
  <c r="AG458" i="1"/>
  <c r="AF458" i="1"/>
  <c r="AH456" i="1"/>
  <c r="AG456" i="1"/>
  <c r="AF456" i="1"/>
  <c r="AH454" i="1"/>
  <c r="AG454" i="1"/>
  <c r="AF454" i="1"/>
  <c r="AH453" i="1"/>
  <c r="AG453" i="1"/>
  <c r="AF453" i="1"/>
  <c r="AH449" i="1"/>
  <c r="AG449" i="1"/>
  <c r="AF449" i="1"/>
  <c r="AH448" i="1"/>
  <c r="AG448" i="1"/>
  <c r="AF448" i="1"/>
  <c r="AH446" i="1"/>
  <c r="AG446" i="1"/>
  <c r="AF446" i="1"/>
  <c r="AH444" i="1"/>
  <c r="AG444" i="1"/>
  <c r="AF444" i="1"/>
  <c r="AH443" i="1"/>
  <c r="AG443" i="1"/>
  <c r="AF443" i="1"/>
  <c r="AH439" i="1"/>
  <c r="AG439" i="1"/>
  <c r="AF439" i="1"/>
  <c r="AH438" i="1"/>
  <c r="AG438" i="1"/>
  <c r="AF438" i="1"/>
  <c r="AH436" i="1"/>
  <c r="AG436" i="1"/>
  <c r="AF436" i="1"/>
  <c r="AH393" i="1"/>
  <c r="AG393" i="1"/>
  <c r="AF393" i="1"/>
  <c r="AH389" i="1"/>
  <c r="AG389" i="1"/>
  <c r="AF389" i="1"/>
  <c r="AH388" i="1"/>
  <c r="AG388" i="1"/>
  <c r="AF388" i="1"/>
  <c r="AH376" i="1"/>
  <c r="AG376" i="1"/>
  <c r="AF376" i="1"/>
  <c r="AH372" i="1"/>
  <c r="AG372" i="1"/>
  <c r="AF372" i="1"/>
  <c r="AH359" i="1"/>
  <c r="AG359" i="1"/>
  <c r="AF359" i="1"/>
  <c r="AH354" i="1"/>
  <c r="AG354" i="1"/>
  <c r="AF354" i="1"/>
  <c r="AH353" i="1"/>
  <c r="AG353" i="1"/>
  <c r="AF353" i="1"/>
  <c r="AH349" i="1"/>
  <c r="AG349" i="1"/>
  <c r="AF349" i="1"/>
  <c r="AH344" i="1"/>
  <c r="AG344" i="1"/>
  <c r="AF344" i="1"/>
  <c r="AH343" i="1"/>
  <c r="AG343" i="1"/>
  <c r="AF343" i="1"/>
  <c r="AH339" i="1"/>
  <c r="AG339" i="1"/>
  <c r="AF339" i="1"/>
  <c r="AH334" i="1"/>
  <c r="AG334" i="1"/>
  <c r="AF334" i="1"/>
  <c r="AH333" i="1"/>
  <c r="AG333" i="1"/>
  <c r="AF333" i="1"/>
  <c r="AH314" i="1"/>
  <c r="AG314" i="1"/>
  <c r="AF314" i="1"/>
  <c r="AH312" i="1"/>
  <c r="AG312" i="1"/>
  <c r="AF312" i="1"/>
  <c r="AH311" i="1"/>
  <c r="AG311" i="1"/>
  <c r="AF311" i="1"/>
  <c r="AH310" i="1"/>
  <c r="AG310" i="1"/>
  <c r="AF310" i="1"/>
  <c r="AH309" i="1"/>
  <c r="AG309" i="1"/>
  <c r="AF309" i="1"/>
  <c r="AH307" i="1"/>
  <c r="AG307" i="1"/>
  <c r="AF307" i="1"/>
  <c r="AH305" i="1"/>
  <c r="AG305" i="1"/>
  <c r="AF305" i="1"/>
  <c r="AH303" i="1"/>
  <c r="AG303" i="1"/>
  <c r="AF303" i="1"/>
  <c r="AH299" i="1"/>
  <c r="AG299" i="1"/>
  <c r="AF299" i="1"/>
  <c r="AH296" i="1"/>
  <c r="AG296" i="1"/>
  <c r="AF296" i="1"/>
  <c r="AH294" i="1"/>
  <c r="AG294" i="1"/>
  <c r="AF294" i="1"/>
  <c r="AH290" i="1"/>
  <c r="AG290" i="1"/>
  <c r="AF290" i="1"/>
  <c r="AH282" i="1"/>
  <c r="AG282" i="1"/>
  <c r="AF282" i="1"/>
  <c r="AH278" i="1"/>
  <c r="AG278" i="1"/>
  <c r="AF278" i="1"/>
  <c r="AH274" i="1"/>
  <c r="AG274" i="1"/>
  <c r="AF274" i="1"/>
  <c r="AH270" i="1"/>
  <c r="AG270" i="1"/>
  <c r="AF270" i="1"/>
  <c r="AH250" i="1"/>
  <c r="AG250" i="1"/>
  <c r="AF250" i="1"/>
  <c r="AH246" i="1"/>
  <c r="AG246" i="1"/>
  <c r="AF246" i="1"/>
  <c r="AH242" i="1"/>
  <c r="AG242" i="1"/>
  <c r="AF242" i="1"/>
  <c r="AH238" i="1"/>
  <c r="AG238" i="1"/>
  <c r="AF238" i="1"/>
  <c r="AH235" i="1"/>
  <c r="AG235" i="1"/>
  <c r="AF235" i="1"/>
  <c r="AH233" i="1"/>
  <c r="AG233" i="1"/>
  <c r="AF233" i="1"/>
  <c r="AH229" i="1"/>
  <c r="AG229" i="1"/>
  <c r="AF229" i="1"/>
  <c r="AH228" i="1"/>
  <c r="AG228" i="1"/>
  <c r="AF228" i="1"/>
  <c r="AH225" i="1"/>
  <c r="AG225" i="1"/>
  <c r="AF225" i="1"/>
  <c r="AH205" i="1"/>
  <c r="AG205" i="1"/>
  <c r="AF205" i="1"/>
  <c r="AH201" i="1"/>
  <c r="AG201" i="1"/>
  <c r="AF201" i="1"/>
  <c r="AH199" i="1"/>
  <c r="AG199" i="1"/>
  <c r="AF199" i="1"/>
  <c r="AH196" i="1"/>
  <c r="AG196" i="1"/>
  <c r="AF196" i="1"/>
  <c r="AH195" i="1"/>
  <c r="AG195" i="1"/>
  <c r="AF195" i="1"/>
  <c r="AH189" i="1"/>
  <c r="AG189" i="1"/>
  <c r="AF189" i="1"/>
  <c r="AH188" i="1"/>
  <c r="AG188" i="1"/>
  <c r="AF188" i="1"/>
  <c r="AH187" i="1"/>
  <c r="AG187" i="1"/>
  <c r="AF187" i="1"/>
  <c r="AH185" i="1"/>
  <c r="AG185" i="1"/>
  <c r="AF185" i="1"/>
  <c r="AH184" i="1"/>
  <c r="AG184" i="1"/>
  <c r="AF184" i="1"/>
  <c r="AH183" i="1"/>
  <c r="AG183" i="1"/>
  <c r="AF183" i="1"/>
  <c r="AH159" i="1"/>
  <c r="AG159" i="1"/>
  <c r="AF159" i="1"/>
  <c r="AH155" i="1"/>
  <c r="AG155" i="1"/>
  <c r="AF155" i="1"/>
  <c r="AH151" i="1"/>
  <c r="AG151" i="1"/>
  <c r="AF151" i="1"/>
  <c r="AH147" i="1"/>
  <c r="AG147" i="1"/>
  <c r="AF147" i="1"/>
  <c r="AH134" i="1"/>
  <c r="AG134" i="1"/>
  <c r="AF134" i="1"/>
  <c r="AH130" i="1"/>
  <c r="AG130" i="1"/>
  <c r="AF130" i="1"/>
  <c r="AH129" i="1"/>
  <c r="AG129" i="1"/>
  <c r="AF129" i="1"/>
  <c r="AH110" i="1"/>
  <c r="AG110" i="1"/>
  <c r="AF110" i="1"/>
  <c r="AH109" i="1"/>
  <c r="AG109" i="1"/>
  <c r="AF109" i="1"/>
  <c r="AH104" i="1"/>
  <c r="AG104" i="1"/>
  <c r="AF104" i="1"/>
  <c r="AH103" i="1"/>
  <c r="AG103" i="1"/>
  <c r="AF103" i="1"/>
  <c r="AH90" i="1"/>
  <c r="AG90" i="1"/>
  <c r="AF90" i="1"/>
  <c r="AH86" i="1"/>
  <c r="AG86" i="1"/>
  <c r="AF86" i="1"/>
  <c r="AH85" i="1"/>
  <c r="AG85" i="1"/>
  <c r="AF85" i="1"/>
  <c r="AH83" i="1"/>
  <c r="AG83" i="1"/>
  <c r="AF83" i="1"/>
  <c r="AH71" i="1"/>
  <c r="AG71" i="1"/>
  <c r="AF71" i="1"/>
  <c r="AH67" i="1"/>
  <c r="AG67" i="1"/>
  <c r="AF67" i="1"/>
  <c r="AH66" i="1"/>
  <c r="AG66" i="1"/>
  <c r="AF66" i="1"/>
  <c r="AH64" i="1"/>
  <c r="AG64" i="1"/>
  <c r="AF64" i="1"/>
  <c r="AH63" i="1"/>
  <c r="AG63" i="1"/>
  <c r="AF63" i="1"/>
  <c r="AH61" i="1"/>
  <c r="AG61" i="1"/>
  <c r="AF61" i="1"/>
  <c r="AH57" i="1"/>
  <c r="AG57" i="1"/>
  <c r="AF57" i="1"/>
  <c r="AH56" i="1"/>
  <c r="AG56" i="1"/>
  <c r="AF56" i="1"/>
  <c r="AH52" i="1"/>
  <c r="AG52" i="1"/>
  <c r="AF52" i="1"/>
  <c r="AH48" i="1"/>
  <c r="AG48" i="1"/>
  <c r="AF48" i="1"/>
  <c r="AH47" i="1"/>
  <c r="AG47" i="1"/>
  <c r="AF47" i="1"/>
  <c r="AH35" i="1"/>
  <c r="AG35" i="1"/>
  <c r="AF35" i="1"/>
  <c r="AH27" i="1"/>
  <c r="AG27" i="1"/>
  <c r="AF27" i="1"/>
  <c r="AH23" i="1"/>
  <c r="AG23" i="1"/>
  <c r="AF23" i="1"/>
  <c r="AH21" i="1"/>
  <c r="AG21" i="1"/>
  <c r="AF21" i="1"/>
  <c r="AH19" i="1"/>
  <c r="AG19" i="1"/>
  <c r="AF19" i="1"/>
  <c r="AH15" i="1"/>
  <c r="AG15" i="1"/>
  <c r="AF15" i="1"/>
  <c r="AH14" i="1"/>
  <c r="AG14" i="1"/>
  <c r="AF14" i="1"/>
  <c r="AH428" i="1"/>
  <c r="AG428" i="1"/>
  <c r="AF428" i="1"/>
  <c r="AG427" i="1"/>
  <c r="AH427" i="1"/>
  <c r="AF427" i="1"/>
  <c r="AF529" i="1"/>
  <c r="AH527" i="1"/>
  <c r="AG527" i="1"/>
  <c r="AF527" i="1"/>
  <c r="AH525" i="1"/>
  <c r="AG525" i="1"/>
  <c r="AH266" i="1"/>
  <c r="AG266" i="1"/>
  <c r="AF266" i="1"/>
  <c r="AH262" i="1"/>
  <c r="AG262" i="1"/>
  <c r="AF262" i="1"/>
  <c r="AH258" i="1"/>
  <c r="AG258" i="1"/>
  <c r="AF258" i="1"/>
  <c r="AH254" i="1"/>
  <c r="AG254" i="1"/>
  <c r="AF254" i="1"/>
  <c r="AH219" i="1"/>
  <c r="AG219" i="1"/>
  <c r="AF219" i="1"/>
  <c r="AH216" i="1"/>
  <c r="AG216" i="1"/>
  <c r="AF216" i="1"/>
  <c r="AH214" i="1"/>
  <c r="AG214" i="1"/>
  <c r="AF214" i="1"/>
  <c r="AH210" i="1"/>
  <c r="AG210" i="1"/>
  <c r="AF210" i="1"/>
  <c r="AG207" i="1"/>
  <c r="AH207" i="1"/>
  <c r="AF207" i="1"/>
  <c r="V12" i="1"/>
  <c r="V17" i="1" s="1"/>
  <c r="H434" i="1"/>
  <c r="H433" i="1"/>
  <c r="H432" i="1"/>
  <c r="L431" i="1"/>
  <c r="K431" i="1"/>
  <c r="J431" i="1"/>
  <c r="L430" i="1"/>
  <c r="K430" i="1"/>
  <c r="J430" i="1"/>
  <c r="H430" i="1"/>
  <c r="H429" i="1"/>
  <c r="H428" i="1"/>
  <c r="H424" i="1" s="1"/>
  <c r="AD549" i="1"/>
  <c r="AH547" i="1" s="1"/>
  <c r="AD548" i="1"/>
  <c r="AD547" i="1"/>
  <c r="AF547" i="1" s="1"/>
  <c r="AD541" i="1"/>
  <c r="AD540" i="1"/>
  <c r="AD539" i="1"/>
  <c r="AD533" i="1"/>
  <c r="AH531" i="1" s="1"/>
  <c r="AD532" i="1"/>
  <c r="AG531" i="1" s="1"/>
  <c r="AD531" i="1"/>
  <c r="AH529" i="1" s="1"/>
  <c r="AD525" i="1"/>
  <c r="AF525" i="1" s="1"/>
  <c r="AD524" i="1"/>
  <c r="AG523" i="1" s="1"/>
  <c r="AD523" i="1"/>
  <c r="AF523" i="1" s="1"/>
  <c r="AD481" i="1"/>
  <c r="AD493" i="1" s="1"/>
  <c r="AD480" i="1"/>
  <c r="AD488" i="1" s="1"/>
  <c r="AD479" i="1"/>
  <c r="AD487" i="1" s="1"/>
  <c r="AD458" i="1"/>
  <c r="AD457" i="1"/>
  <c r="AD456" i="1"/>
  <c r="AD448" i="1"/>
  <c r="AD447" i="1"/>
  <c r="AD446" i="1"/>
  <c r="AD396" i="1"/>
  <c r="AD395" i="1"/>
  <c r="AD394" i="1"/>
  <c r="AD406" i="1" s="1"/>
  <c r="T402" i="1"/>
  <c r="AD392" i="1"/>
  <c r="AD391" i="1"/>
  <c r="AD390" i="1"/>
  <c r="AD402" i="1" s="1"/>
  <c r="AD380" i="1"/>
  <c r="AD379" i="1"/>
  <c r="AG378" i="1" s="1"/>
  <c r="AG382" i="1" s="1"/>
  <c r="AD378" i="1"/>
  <c r="AF378" i="1" s="1"/>
  <c r="AF382" i="1" s="1"/>
  <c r="T377" i="1"/>
  <c r="AD372" i="1"/>
  <c r="AD404" i="1" s="1"/>
  <c r="AD371" i="1"/>
  <c r="AG370" i="1" s="1"/>
  <c r="AD370" i="1"/>
  <c r="AF370" i="1" s="1"/>
  <c r="AD353" i="1"/>
  <c r="AD367" i="1" s="1"/>
  <c r="AD363" i="1" s="1"/>
  <c r="AD352" i="1"/>
  <c r="AD351" i="1"/>
  <c r="AD343" i="1"/>
  <c r="AD342" i="1"/>
  <c r="AD366" i="1" s="1"/>
  <c r="AD362" i="1" s="1"/>
  <c r="AD341" i="1"/>
  <c r="AD333" i="1"/>
  <c r="AD332" i="1"/>
  <c r="AD331" i="1"/>
  <c r="AD298" i="1"/>
  <c r="AD297" i="1"/>
  <c r="AD296" i="1"/>
  <c r="AD294" i="1"/>
  <c r="AD293" i="1"/>
  <c r="AD292" i="1"/>
  <c r="AD286" i="1"/>
  <c r="AD285" i="1"/>
  <c r="AD327" i="1" s="1"/>
  <c r="AD284" i="1"/>
  <c r="AD282" i="1"/>
  <c r="AD281" i="1"/>
  <c r="AD280" i="1"/>
  <c r="AD270" i="1"/>
  <c r="AH268" i="1" s="1"/>
  <c r="AD269" i="1"/>
  <c r="AG268" i="1" s="1"/>
  <c r="AD268" i="1"/>
  <c r="AD262" i="1"/>
  <c r="AD261" i="1"/>
  <c r="AD260" i="1"/>
  <c r="T259" i="1"/>
  <c r="AD254" i="1"/>
  <c r="AD253" i="1"/>
  <c r="AD252" i="1"/>
  <c r="AD246" i="1"/>
  <c r="AD245" i="1"/>
  <c r="AD244" i="1"/>
  <c r="AD237" i="1"/>
  <c r="AD236" i="1"/>
  <c r="AD235" i="1"/>
  <c r="AD227" i="1"/>
  <c r="AD226" i="1"/>
  <c r="AD225" i="1"/>
  <c r="AD218" i="1"/>
  <c r="AD217" i="1"/>
  <c r="AD216" i="1"/>
  <c r="AD209" i="1"/>
  <c r="AD208" i="1"/>
  <c r="AD207" i="1"/>
  <c r="AD200" i="1"/>
  <c r="AD199" i="1"/>
  <c r="AD198" i="1"/>
  <c r="AD185" i="1"/>
  <c r="AD184" i="1"/>
  <c r="AD183" i="1"/>
  <c r="AD155" i="1"/>
  <c r="AD167" i="1" s="1"/>
  <c r="AD163" i="1" s="1"/>
  <c r="AD154" i="1"/>
  <c r="AD153" i="1"/>
  <c r="AF153" i="1" s="1"/>
  <c r="AD147" i="1"/>
  <c r="AD146" i="1"/>
  <c r="AG145" i="1" s="1"/>
  <c r="AD145" i="1"/>
  <c r="AF145" i="1" s="1"/>
  <c r="AD129" i="1"/>
  <c r="AD128" i="1"/>
  <c r="AD127" i="1"/>
  <c r="AD140" i="1" s="1"/>
  <c r="AD112" i="1"/>
  <c r="AD124" i="1" s="1"/>
  <c r="AD179" i="1" s="1"/>
  <c r="AD111" i="1"/>
  <c r="AD123" i="1" s="1"/>
  <c r="AD178" i="1" s="1"/>
  <c r="AD110" i="1"/>
  <c r="AD108" i="1"/>
  <c r="AD120" i="1" s="1"/>
  <c r="AD107" i="1"/>
  <c r="AD119" i="1" s="1"/>
  <c r="AD106" i="1"/>
  <c r="AD84" i="1"/>
  <c r="AD83" i="1"/>
  <c r="AD97" i="1" s="1"/>
  <c r="AD93" i="1" s="1"/>
  <c r="AD82" i="1"/>
  <c r="AD96" i="1" s="1"/>
  <c r="AD92" i="1" s="1"/>
  <c r="AD65" i="1"/>
  <c r="AD64" i="1"/>
  <c r="AD63" i="1"/>
  <c r="AD56" i="1"/>
  <c r="AD55" i="1"/>
  <c r="AD54" i="1"/>
  <c r="AD47" i="1"/>
  <c r="AH45" i="1" s="1"/>
  <c r="AD46" i="1"/>
  <c r="AG45" i="1" s="1"/>
  <c r="AD45" i="1"/>
  <c r="AF45" i="1" s="1"/>
  <c r="AD31" i="1"/>
  <c r="AD79" i="1" s="1"/>
  <c r="AD30" i="1"/>
  <c r="AD29" i="1"/>
  <c r="AD23" i="1"/>
  <c r="AD22" i="1"/>
  <c r="AD21" i="1"/>
  <c r="AD12" i="1"/>
  <c r="AD13" i="1"/>
  <c r="AD14" i="1"/>
  <c r="T562" i="1"/>
  <c r="T558" i="1" s="1"/>
  <c r="T561" i="1"/>
  <c r="T560" i="1"/>
  <c r="T556" i="1" s="1"/>
  <c r="V547" i="1"/>
  <c r="V552" i="1" s="1"/>
  <c r="T546" i="1"/>
  <c r="X543" i="1"/>
  <c r="W543" i="1"/>
  <c r="V543" i="1"/>
  <c r="T538" i="1"/>
  <c r="X531" i="1"/>
  <c r="X535" i="1" s="1"/>
  <c r="W531" i="1"/>
  <c r="V531" i="1"/>
  <c r="V535" i="1" s="1"/>
  <c r="T530" i="1"/>
  <c r="X523" i="1"/>
  <c r="X527" i="1" s="1"/>
  <c r="W523" i="1"/>
  <c r="W527" i="1" s="1"/>
  <c r="V523" i="1"/>
  <c r="V527" i="1" s="1"/>
  <c r="T522" i="1"/>
  <c r="T506" i="1"/>
  <c r="X505" i="1"/>
  <c r="W505" i="1"/>
  <c r="V505" i="1"/>
  <c r="T505" i="1"/>
  <c r="T519" i="1" s="1"/>
  <c r="X504" i="1"/>
  <c r="W504" i="1"/>
  <c r="V504" i="1"/>
  <c r="T504" i="1"/>
  <c r="T502" i="1"/>
  <c r="T493" i="1"/>
  <c r="T492" i="1"/>
  <c r="T491" i="1"/>
  <c r="T489" i="1"/>
  <c r="T488" i="1"/>
  <c r="T487" i="1"/>
  <c r="X479" i="1"/>
  <c r="W479" i="1"/>
  <c r="V479" i="1"/>
  <c r="V483" i="1" s="1"/>
  <c r="T478" i="1"/>
  <c r="W461" i="1"/>
  <c r="V461" i="1"/>
  <c r="T455" i="1"/>
  <c r="W451" i="1"/>
  <c r="V451" i="1"/>
  <c r="T445" i="1"/>
  <c r="X441" i="1"/>
  <c r="W441" i="1"/>
  <c r="V441" i="1"/>
  <c r="T438" i="1"/>
  <c r="T436" i="1"/>
  <c r="T476" i="1"/>
  <c r="AD433" i="1"/>
  <c r="X431" i="1"/>
  <c r="W431" i="1"/>
  <c r="V431" i="1"/>
  <c r="X430" i="1"/>
  <c r="W430" i="1"/>
  <c r="V430" i="1"/>
  <c r="AD429" i="1"/>
  <c r="T408" i="1"/>
  <c r="T407" i="1"/>
  <c r="T406" i="1"/>
  <c r="T404" i="1"/>
  <c r="T403" i="1"/>
  <c r="T393" i="1"/>
  <c r="T389" i="1"/>
  <c r="T388" i="1"/>
  <c r="T387" i="1"/>
  <c r="W386" i="1" s="1"/>
  <c r="W391" i="1" s="1"/>
  <c r="T386" i="1"/>
  <c r="V386" i="1" s="1"/>
  <c r="V391" i="1" s="1"/>
  <c r="X378" i="1"/>
  <c r="X382" i="1" s="1"/>
  <c r="W378" i="1"/>
  <c r="W382" i="1" s="1"/>
  <c r="V378" i="1"/>
  <c r="V382" i="1" s="1"/>
  <c r="X370" i="1"/>
  <c r="X374" i="1" s="1"/>
  <c r="W370" i="1"/>
  <c r="W374" i="1" s="1"/>
  <c r="V370" i="1"/>
  <c r="V374" i="1" s="1"/>
  <c r="T369" i="1"/>
  <c r="T367" i="1"/>
  <c r="T363" i="1" s="1"/>
  <c r="T366" i="1"/>
  <c r="T362" i="1" s="1"/>
  <c r="T365" i="1"/>
  <c r="X351" i="1"/>
  <c r="X357" i="1" s="1"/>
  <c r="W351" i="1"/>
  <c r="W356" i="1"/>
  <c r="V351" i="1"/>
  <c r="V356" i="1" s="1"/>
  <c r="T350" i="1"/>
  <c r="X341" i="1"/>
  <c r="X346" i="1" s="1"/>
  <c r="V341" i="1"/>
  <c r="V346" i="1" s="1"/>
  <c r="T340" i="1"/>
  <c r="X331" i="1"/>
  <c r="X336" i="1" s="1"/>
  <c r="W331" i="1"/>
  <c r="W336" i="1" s="1"/>
  <c r="V331" i="1"/>
  <c r="T330" i="1"/>
  <c r="T328" i="1"/>
  <c r="T327" i="1"/>
  <c r="T326" i="1"/>
  <c r="T324" i="1"/>
  <c r="T320" i="1" s="1"/>
  <c r="T323" i="1"/>
  <c r="T322" i="1"/>
  <c r="X297" i="1"/>
  <c r="X301" i="1" s="1"/>
  <c r="W297" i="1"/>
  <c r="W301" i="1" s="1"/>
  <c r="V297" i="1"/>
  <c r="T295" i="1"/>
  <c r="T291" i="1"/>
  <c r="X288" i="1"/>
  <c r="X292" i="1" s="1"/>
  <c r="W288" i="1"/>
  <c r="V288" i="1"/>
  <c r="T283" i="1"/>
  <c r="T279" i="1"/>
  <c r="V276" i="1"/>
  <c r="V280" i="1" s="1"/>
  <c r="X268" i="1"/>
  <c r="X272" i="1" s="1"/>
  <c r="W268" i="1"/>
  <c r="V268" i="1"/>
  <c r="V272" i="1" s="1"/>
  <c r="T267" i="1"/>
  <c r="X260" i="1"/>
  <c r="X264" i="1" s="1"/>
  <c r="W260" i="1"/>
  <c r="W264" i="1" s="1"/>
  <c r="V260" i="1"/>
  <c r="X252" i="1"/>
  <c r="W252" i="1"/>
  <c r="W256" i="1" s="1"/>
  <c r="V252" i="1"/>
  <c r="V256" i="1" s="1"/>
  <c r="T251" i="1"/>
  <c r="X244" i="1"/>
  <c r="X248" i="1" s="1"/>
  <c r="W244" i="1"/>
  <c r="W248" i="1" s="1"/>
  <c r="V244" i="1"/>
  <c r="V248" i="1" s="1"/>
  <c r="T243" i="1"/>
  <c r="X236" i="1"/>
  <c r="X240" i="1" s="1"/>
  <c r="W236" i="1"/>
  <c r="V236" i="1"/>
  <c r="V240" i="1" s="1"/>
  <c r="T234" i="1"/>
  <c r="X226" i="1"/>
  <c r="X231" i="1" s="1"/>
  <c r="W226" i="1"/>
  <c r="V226" i="1"/>
  <c r="T224" i="1"/>
  <c r="X217" i="1"/>
  <c r="X221" i="1" s="1"/>
  <c r="W217" i="1"/>
  <c r="W221" i="1" s="1"/>
  <c r="V221" i="1"/>
  <c r="T215" i="1"/>
  <c r="X208" i="1"/>
  <c r="X212" i="1" s="1"/>
  <c r="W208" i="1"/>
  <c r="W212" i="1" s="1"/>
  <c r="V208" i="1"/>
  <c r="V212" i="1" s="1"/>
  <c r="T206" i="1"/>
  <c r="X198" i="1"/>
  <c r="X203" i="1" s="1"/>
  <c r="W198" i="1"/>
  <c r="V198" i="1"/>
  <c r="V203" i="1" s="1"/>
  <c r="T197" i="1"/>
  <c r="X193" i="1"/>
  <c r="W193" i="1"/>
  <c r="V193" i="1"/>
  <c r="X192" i="1"/>
  <c r="W192" i="1"/>
  <c r="V192" i="1"/>
  <c r="X191" i="1"/>
  <c r="W191" i="1"/>
  <c r="V191" i="1"/>
  <c r="T182" i="1"/>
  <c r="T167" i="1"/>
  <c r="T163" i="1" s="1"/>
  <c r="T166" i="1"/>
  <c r="T162" i="1" s="1"/>
  <c r="T165" i="1"/>
  <c r="T161" i="1" s="1"/>
  <c r="X153" i="1"/>
  <c r="X157" i="1" s="1"/>
  <c r="W153" i="1"/>
  <c r="W157" i="1" s="1"/>
  <c r="V153" i="1"/>
  <c r="V157" i="1" s="1"/>
  <c r="T152" i="1"/>
  <c r="X145" i="1"/>
  <c r="X149" i="1" s="1"/>
  <c r="W145" i="1"/>
  <c r="W149" i="1" s="1"/>
  <c r="V145" i="1"/>
  <c r="V149" i="1" s="1"/>
  <c r="T144" i="1"/>
  <c r="T142" i="1"/>
  <c r="T138" i="1" s="1"/>
  <c r="T141" i="1"/>
  <c r="T137" i="1" s="1"/>
  <c r="T140" i="1"/>
  <c r="X127" i="1"/>
  <c r="X132" i="1" s="1"/>
  <c r="AH132" i="1" s="1"/>
  <c r="W127" i="1"/>
  <c r="W132" i="1" s="1"/>
  <c r="V127" i="1"/>
  <c r="V132" i="1" s="1"/>
  <c r="T126" i="1"/>
  <c r="T124" i="1"/>
  <c r="T179" i="1" s="1"/>
  <c r="T123" i="1"/>
  <c r="T178" i="1" s="1"/>
  <c r="T122" i="1"/>
  <c r="T120" i="1"/>
  <c r="T119" i="1"/>
  <c r="T118" i="1"/>
  <c r="T114" i="1" s="1"/>
  <c r="T109" i="1"/>
  <c r="T105" i="1"/>
  <c r="T103" i="1"/>
  <c r="T102" i="1"/>
  <c r="W101" i="1" s="1"/>
  <c r="T101" i="1"/>
  <c r="V101" i="1" s="1"/>
  <c r="V106" i="1" s="1"/>
  <c r="T98" i="1"/>
  <c r="T94" i="1" s="1"/>
  <c r="T97" i="1"/>
  <c r="T93" i="1" s="1"/>
  <c r="T96" i="1"/>
  <c r="T92" i="1" s="1"/>
  <c r="X82" i="1"/>
  <c r="X88" i="1" s="1"/>
  <c r="W82" i="1"/>
  <c r="W88" i="1" s="1"/>
  <c r="V82" i="1"/>
  <c r="V88" i="1" s="1"/>
  <c r="T81" i="1"/>
  <c r="T74" i="1"/>
  <c r="T73" i="1"/>
  <c r="X69" i="1"/>
  <c r="V69" i="1"/>
  <c r="T62" i="1"/>
  <c r="X54" i="1"/>
  <c r="X59" i="1" s="1"/>
  <c r="W54" i="1"/>
  <c r="V54" i="1"/>
  <c r="T53" i="1"/>
  <c r="X45" i="1"/>
  <c r="X50" i="1" s="1"/>
  <c r="W45" i="1"/>
  <c r="W50" i="1" s="1"/>
  <c r="V45" i="1"/>
  <c r="V50" i="1" s="1"/>
  <c r="T44" i="1"/>
  <c r="V33" i="1"/>
  <c r="T28" i="1"/>
  <c r="X25" i="1"/>
  <c r="W25" i="1"/>
  <c r="V25" i="1"/>
  <c r="T20" i="1"/>
  <c r="X12" i="1"/>
  <c r="X17" i="1" s="1"/>
  <c r="W12" i="1"/>
  <c r="T11" i="1"/>
  <c r="W357" i="1"/>
  <c r="X337" i="1"/>
  <c r="V347" i="1"/>
  <c r="AG547" i="1"/>
  <c r="AF531" i="1"/>
  <c r="AD489" i="1"/>
  <c r="AD408" i="1"/>
  <c r="AD407" i="1"/>
  <c r="AH378" i="1"/>
  <c r="AH382" i="1" s="1"/>
  <c r="AH370" i="1"/>
  <c r="AH341" i="1"/>
  <c r="AG341" i="1"/>
  <c r="AF341" i="1"/>
  <c r="AD328" i="1"/>
  <c r="AD326" i="1"/>
  <c r="AF268" i="1"/>
  <c r="AH145" i="1"/>
  <c r="AD142" i="1"/>
  <c r="AD138" i="1" s="1"/>
  <c r="AD141" i="1"/>
  <c r="AD137" i="1" s="1"/>
  <c r="AH127" i="1"/>
  <c r="AG127" i="1"/>
  <c r="AD122" i="1"/>
  <c r="AD177" i="1" s="1"/>
  <c r="AD118" i="1"/>
  <c r="AD98" i="1"/>
  <c r="AD94" i="1" s="1"/>
  <c r="AD420" i="1"/>
  <c r="L54" i="1"/>
  <c r="L59" i="1" s="1"/>
  <c r="K54" i="1"/>
  <c r="K59" i="1" s="1"/>
  <c r="J54" i="1"/>
  <c r="J59" i="1" s="1"/>
  <c r="H562" i="1"/>
  <c r="H558" i="1" s="1"/>
  <c r="H561" i="1"/>
  <c r="H557" i="1" s="1"/>
  <c r="H560" i="1"/>
  <c r="H556" i="1" s="1"/>
  <c r="L547" i="1"/>
  <c r="L552" i="1" s="1"/>
  <c r="K547" i="1"/>
  <c r="K552" i="1" s="1"/>
  <c r="J547" i="1"/>
  <c r="J552" i="1" s="1"/>
  <c r="H546" i="1"/>
  <c r="L543" i="1"/>
  <c r="K543" i="1"/>
  <c r="J543" i="1"/>
  <c r="H538" i="1"/>
  <c r="L531" i="1"/>
  <c r="L535" i="1" s="1"/>
  <c r="K531" i="1"/>
  <c r="K535" i="1" s="1"/>
  <c r="J531" i="1"/>
  <c r="J535" i="1" s="1"/>
  <c r="H530" i="1"/>
  <c r="L523" i="1"/>
  <c r="L527" i="1" s="1"/>
  <c r="K523" i="1"/>
  <c r="K527" i="1"/>
  <c r="J523" i="1"/>
  <c r="J527" i="1" s="1"/>
  <c r="H522" i="1"/>
  <c r="H506" i="1"/>
  <c r="H520" i="1" s="1"/>
  <c r="L505" i="1"/>
  <c r="K505" i="1"/>
  <c r="J505" i="1"/>
  <c r="H505" i="1"/>
  <c r="H519" i="1" s="1"/>
  <c r="L504" i="1"/>
  <c r="K504" i="1"/>
  <c r="J504" i="1"/>
  <c r="H504" i="1"/>
  <c r="H518" i="1" s="1"/>
  <c r="H502" i="1"/>
  <c r="H516" i="1" s="1"/>
  <c r="H501" i="1"/>
  <c r="H515" i="1" s="1"/>
  <c r="H500" i="1"/>
  <c r="H493" i="1"/>
  <c r="H492" i="1"/>
  <c r="H490" i="1" s="1"/>
  <c r="H491" i="1"/>
  <c r="H489" i="1"/>
  <c r="H488" i="1"/>
  <c r="H487" i="1"/>
  <c r="L479" i="1"/>
  <c r="L483" i="1" s="1"/>
  <c r="K479" i="1"/>
  <c r="K483" i="1" s="1"/>
  <c r="J479" i="1"/>
  <c r="J483" i="1" s="1"/>
  <c r="H478" i="1"/>
  <c r="L461" i="1"/>
  <c r="AH461" i="1" s="1"/>
  <c r="K461" i="1"/>
  <c r="AG461" i="1" s="1"/>
  <c r="J461" i="1"/>
  <c r="H455" i="1"/>
  <c r="L451" i="1"/>
  <c r="AH451" i="1" s="1"/>
  <c r="K451" i="1"/>
  <c r="J451" i="1"/>
  <c r="H445" i="1"/>
  <c r="L441" i="1"/>
  <c r="K441" i="1"/>
  <c r="AG441" i="1" s="1"/>
  <c r="J441" i="1"/>
  <c r="AF441" i="1" s="1"/>
  <c r="H438" i="1"/>
  <c r="H472" i="1" s="1"/>
  <c r="H437" i="1"/>
  <c r="AD437" i="1" s="1"/>
  <c r="H436" i="1"/>
  <c r="H470" i="1" s="1"/>
  <c r="H476" i="1"/>
  <c r="H475" i="1"/>
  <c r="H473" i="1" s="1"/>
  <c r="H474" i="1"/>
  <c r="H471" i="1"/>
  <c r="H408" i="1"/>
  <c r="H407" i="1"/>
  <c r="H406" i="1"/>
  <c r="H404" i="1"/>
  <c r="H400" i="1" s="1"/>
  <c r="H403" i="1"/>
  <c r="H402" i="1"/>
  <c r="H398" i="1" s="1"/>
  <c r="H393" i="1"/>
  <c r="H389" i="1"/>
  <c r="H388" i="1"/>
  <c r="L386" i="1" s="1"/>
  <c r="L391" i="1" s="1"/>
  <c r="H387" i="1"/>
  <c r="K386" i="1" s="1"/>
  <c r="K391" i="1" s="1"/>
  <c r="H386" i="1"/>
  <c r="L378" i="1"/>
  <c r="L382" i="1" s="1"/>
  <c r="K378" i="1"/>
  <c r="K382" i="1" s="1"/>
  <c r="J378" i="1"/>
  <c r="J382" i="1" s="1"/>
  <c r="H377" i="1"/>
  <c r="L370" i="1"/>
  <c r="L374" i="1" s="1"/>
  <c r="K370" i="1"/>
  <c r="K374" i="1"/>
  <c r="J370" i="1"/>
  <c r="J374" i="1" s="1"/>
  <c r="H369" i="1"/>
  <c r="H367" i="1"/>
  <c r="H363" i="1" s="1"/>
  <c r="H366" i="1"/>
  <c r="H362" i="1" s="1"/>
  <c r="H365" i="1"/>
  <c r="H361" i="1"/>
  <c r="L351" i="1"/>
  <c r="L357" i="1"/>
  <c r="K351" i="1"/>
  <c r="K356" i="1"/>
  <c r="J351" i="1"/>
  <c r="J356" i="1" s="1"/>
  <c r="AF356" i="1" s="1"/>
  <c r="J357" i="1"/>
  <c r="H350" i="1"/>
  <c r="L341" i="1"/>
  <c r="L347" i="1" s="1"/>
  <c r="K341" i="1"/>
  <c r="J341" i="1"/>
  <c r="J346" i="1" s="1"/>
  <c r="H340" i="1"/>
  <c r="L331" i="1"/>
  <c r="L337" i="1" s="1"/>
  <c r="AH337" i="1" s="1"/>
  <c r="K331" i="1"/>
  <c r="K336" i="1" s="1"/>
  <c r="J331" i="1"/>
  <c r="J337" i="1" s="1"/>
  <c r="H330" i="1"/>
  <c r="H328" i="1"/>
  <c r="H420" i="1" s="1"/>
  <c r="H327" i="1"/>
  <c r="H326" i="1"/>
  <c r="H418" i="1" s="1"/>
  <c r="H324" i="1"/>
  <c r="H323" i="1"/>
  <c r="H322" i="1"/>
  <c r="L297" i="1"/>
  <c r="K297" i="1"/>
  <c r="K301" i="1" s="1"/>
  <c r="J297" i="1"/>
  <c r="J301" i="1" s="1"/>
  <c r="H295" i="1"/>
  <c r="H291" i="1"/>
  <c r="H290" i="1"/>
  <c r="H289" i="1"/>
  <c r="L288" i="1"/>
  <c r="L292" i="1" s="1"/>
  <c r="K288" i="1"/>
  <c r="J288" i="1"/>
  <c r="J292" i="1" s="1"/>
  <c r="H288" i="1"/>
  <c r="H287" i="1" s="1"/>
  <c r="H283" i="1"/>
  <c r="H279" i="1"/>
  <c r="H278" i="1"/>
  <c r="H277" i="1"/>
  <c r="K276" i="1" s="1"/>
  <c r="K280" i="1" s="1"/>
  <c r="H276" i="1"/>
  <c r="J276" i="1" s="1"/>
  <c r="J280" i="1" s="1"/>
  <c r="L268" i="1"/>
  <c r="L272" i="1" s="1"/>
  <c r="K268" i="1"/>
  <c r="K272" i="1" s="1"/>
  <c r="J268" i="1"/>
  <c r="J272" i="1" s="1"/>
  <c r="H267" i="1"/>
  <c r="L260" i="1"/>
  <c r="AH260" i="1" s="1"/>
  <c r="K260" i="1"/>
  <c r="K264" i="1" s="1"/>
  <c r="J260" i="1"/>
  <c r="J264" i="1" s="1"/>
  <c r="H259" i="1"/>
  <c r="L252" i="1"/>
  <c r="L256" i="1" s="1"/>
  <c r="K252" i="1"/>
  <c r="K256" i="1" s="1"/>
  <c r="J252" i="1"/>
  <c r="J256" i="1" s="1"/>
  <c r="H251" i="1"/>
  <c r="L244" i="1"/>
  <c r="L248" i="1" s="1"/>
  <c r="K244" i="1"/>
  <c r="K248" i="1" s="1"/>
  <c r="J244" i="1"/>
  <c r="J248" i="1" s="1"/>
  <c r="H243" i="1"/>
  <c r="L236" i="1"/>
  <c r="L240" i="1" s="1"/>
  <c r="K236" i="1"/>
  <c r="K240" i="1" s="1"/>
  <c r="J236" i="1"/>
  <c r="J240" i="1" s="1"/>
  <c r="H234" i="1"/>
  <c r="L226" i="1"/>
  <c r="L231" i="1"/>
  <c r="K226" i="1"/>
  <c r="K231" i="1" s="1"/>
  <c r="J226" i="1"/>
  <c r="J231" i="1" s="1"/>
  <c r="H224" i="1"/>
  <c r="L217" i="1"/>
  <c r="L221" i="1" s="1"/>
  <c r="K217" i="1"/>
  <c r="K221" i="1" s="1"/>
  <c r="J217" i="1"/>
  <c r="J221" i="1" s="1"/>
  <c r="H215" i="1"/>
  <c r="L208" i="1"/>
  <c r="L212" i="1" s="1"/>
  <c r="K208" i="1"/>
  <c r="K212" i="1" s="1"/>
  <c r="J208" i="1"/>
  <c r="J212" i="1" s="1"/>
  <c r="H206" i="1"/>
  <c r="L198" i="1"/>
  <c r="L203" i="1" s="1"/>
  <c r="K198" i="1"/>
  <c r="K203" i="1" s="1"/>
  <c r="J198" i="1"/>
  <c r="J203" i="1" s="1"/>
  <c r="H197" i="1"/>
  <c r="L193" i="1"/>
  <c r="K193" i="1"/>
  <c r="J193" i="1"/>
  <c r="L192" i="1"/>
  <c r="K192" i="1"/>
  <c r="J192" i="1"/>
  <c r="L191" i="1"/>
  <c r="K191" i="1"/>
  <c r="J191" i="1"/>
  <c r="H182" i="1"/>
  <c r="H167" i="1"/>
  <c r="H163" i="1" s="1"/>
  <c r="H166" i="1"/>
  <c r="H162" i="1" s="1"/>
  <c r="H165" i="1"/>
  <c r="L153" i="1"/>
  <c r="L157" i="1" s="1"/>
  <c r="AH157" i="1" s="1"/>
  <c r="K153" i="1"/>
  <c r="K157" i="1" s="1"/>
  <c r="J153" i="1"/>
  <c r="J157" i="1" s="1"/>
  <c r="H152" i="1"/>
  <c r="L145" i="1"/>
  <c r="L149" i="1" s="1"/>
  <c r="K145" i="1"/>
  <c r="K149" i="1" s="1"/>
  <c r="J145" i="1"/>
  <c r="J149" i="1" s="1"/>
  <c r="H144" i="1"/>
  <c r="H142" i="1"/>
  <c r="H138" i="1" s="1"/>
  <c r="H141" i="1"/>
  <c r="H137" i="1" s="1"/>
  <c r="H140" i="1"/>
  <c r="H136" i="1" s="1"/>
  <c r="L127" i="1"/>
  <c r="L132" i="1" s="1"/>
  <c r="K127" i="1"/>
  <c r="K132" i="1" s="1"/>
  <c r="J127" i="1"/>
  <c r="J132" i="1" s="1"/>
  <c r="H126" i="1"/>
  <c r="H124" i="1"/>
  <c r="H179" i="1" s="1"/>
  <c r="H123" i="1"/>
  <c r="H122" i="1"/>
  <c r="H177" i="1" s="1"/>
  <c r="H120" i="1"/>
  <c r="H119" i="1"/>
  <c r="H118" i="1"/>
  <c r="H109" i="1"/>
  <c r="H105" i="1"/>
  <c r="H103" i="1"/>
  <c r="L101" i="1" s="1"/>
  <c r="L106" i="1" s="1"/>
  <c r="H102" i="1"/>
  <c r="K101" i="1" s="1"/>
  <c r="H101" i="1"/>
  <c r="J101" i="1" s="1"/>
  <c r="H98" i="1"/>
  <c r="H94" i="1" s="1"/>
  <c r="H97" i="1"/>
  <c r="H93" i="1" s="1"/>
  <c r="H96" i="1"/>
  <c r="H92" i="1" s="1"/>
  <c r="L82" i="1"/>
  <c r="L88" i="1" s="1"/>
  <c r="K82" i="1"/>
  <c r="K88" i="1" s="1"/>
  <c r="J82" i="1"/>
  <c r="J88" i="1" s="1"/>
  <c r="H81" i="1"/>
  <c r="H79" i="1"/>
  <c r="H78" i="1"/>
  <c r="H74" i="1" s="1"/>
  <c r="H77" i="1"/>
  <c r="H73" i="1" s="1"/>
  <c r="L69" i="1"/>
  <c r="K69" i="1"/>
  <c r="J69" i="1"/>
  <c r="H62" i="1"/>
  <c r="H53" i="1"/>
  <c r="L45" i="1"/>
  <c r="L50" i="1" s="1"/>
  <c r="K45" i="1"/>
  <c r="K50" i="1" s="1"/>
  <c r="J45" i="1"/>
  <c r="J50" i="1" s="1"/>
  <c r="H44" i="1"/>
  <c r="L33" i="1"/>
  <c r="K33" i="1"/>
  <c r="J33" i="1"/>
  <c r="H28" i="1"/>
  <c r="L25" i="1"/>
  <c r="K25" i="1"/>
  <c r="J25" i="1"/>
  <c r="H20" i="1"/>
  <c r="L12" i="1"/>
  <c r="L17" i="1" s="1"/>
  <c r="K12" i="1"/>
  <c r="K17" i="1" s="1"/>
  <c r="J12" i="1"/>
  <c r="J17" i="1" s="1"/>
  <c r="H11" i="1"/>
  <c r="H139" i="1"/>
  <c r="H414" i="1"/>
  <c r="L356" i="1"/>
  <c r="H364" i="1"/>
  <c r="K357" i="1"/>
  <c r="H419" i="1"/>
  <c r="K337" i="1"/>
  <c r="K346" i="1"/>
  <c r="K347" i="1"/>
  <c r="L276" i="1"/>
  <c r="L280" i="1" s="1"/>
  <c r="AG256" i="1" l="1"/>
  <c r="AD78" i="1"/>
  <c r="AD419" i="1"/>
  <c r="H116" i="1"/>
  <c r="AH226" i="1"/>
  <c r="AH248" i="1"/>
  <c r="AH535" i="1"/>
  <c r="AF17" i="1"/>
  <c r="AH505" i="1"/>
  <c r="T419" i="1"/>
  <c r="AF374" i="1"/>
  <c r="H425" i="1"/>
  <c r="AD425" i="1" s="1"/>
  <c r="AF461" i="1"/>
  <c r="T115" i="1"/>
  <c r="T113" i="1" s="1"/>
  <c r="AG272" i="1"/>
  <c r="H173" i="1"/>
  <c r="H114" i="1"/>
  <c r="AD114" i="1" s="1"/>
  <c r="H121" i="1"/>
  <c r="AF192" i="1"/>
  <c r="AH153" i="1"/>
  <c r="T325" i="1"/>
  <c r="AF50" i="1"/>
  <c r="AF69" i="1"/>
  <c r="T116" i="1"/>
  <c r="AF191" i="1"/>
  <c r="AG192" i="1"/>
  <c r="AH193" i="1"/>
  <c r="AG212" i="1"/>
  <c r="AG221" i="1"/>
  <c r="T420" i="1"/>
  <c r="AG351" i="1"/>
  <c r="T400" i="1"/>
  <c r="AG505" i="1"/>
  <c r="AD403" i="1"/>
  <c r="AD401" i="1" s="1"/>
  <c r="H416" i="1"/>
  <c r="AG50" i="1"/>
  <c r="AD109" i="1"/>
  <c r="AF132" i="1"/>
  <c r="AH240" i="1"/>
  <c r="AG301" i="1"/>
  <c r="AF25" i="1"/>
  <c r="AH441" i="1"/>
  <c r="AD166" i="1"/>
  <c r="AD562" i="1"/>
  <c r="AD558" i="1" s="1"/>
  <c r="T415" i="1"/>
  <c r="T411" i="1" s="1"/>
  <c r="AG264" i="1"/>
  <c r="AH221" i="1"/>
  <c r="T416" i="1"/>
  <c r="AD324" i="1"/>
  <c r="AD416" i="1" s="1"/>
  <c r="AD412" i="1" s="1"/>
  <c r="AH552" i="1"/>
  <c r="AG193" i="1"/>
  <c r="AF127" i="1"/>
  <c r="AF12" i="1"/>
  <c r="T559" i="1"/>
  <c r="AD561" i="1"/>
  <c r="AD557" i="1" s="1"/>
  <c r="AD492" i="1"/>
  <c r="AD491" i="1"/>
  <c r="AD490" i="1" s="1"/>
  <c r="AD405" i="1"/>
  <c r="T405" i="1"/>
  <c r="AD361" i="1"/>
  <c r="AD360" i="1" s="1"/>
  <c r="AD259" i="1"/>
  <c r="AD318" i="1"/>
  <c r="AD165" i="1"/>
  <c r="AD161" i="1" s="1"/>
  <c r="AD175" i="1"/>
  <c r="AF212" i="1"/>
  <c r="AF149" i="1"/>
  <c r="AD502" i="1"/>
  <c r="AD516" i="1" s="1"/>
  <c r="T557" i="1"/>
  <c r="T555" i="1" s="1"/>
  <c r="H499" i="1"/>
  <c r="H115" i="1"/>
  <c r="H164" i="1"/>
  <c r="AG248" i="1"/>
  <c r="H399" i="1"/>
  <c r="H397" i="1" s="1"/>
  <c r="H486" i="1"/>
  <c r="H573" i="1"/>
  <c r="H574" i="1"/>
  <c r="AD95" i="1"/>
  <c r="AG153" i="1"/>
  <c r="AG12" i="1"/>
  <c r="AG25" i="1"/>
  <c r="AF82" i="1"/>
  <c r="AG101" i="1"/>
  <c r="T121" i="1"/>
  <c r="X347" i="1"/>
  <c r="AH347" i="1" s="1"/>
  <c r="AD438" i="1"/>
  <c r="AD445" i="1"/>
  <c r="AD455" i="1"/>
  <c r="AD478" i="1"/>
  <c r="T503" i="1"/>
  <c r="H426" i="1"/>
  <c r="H423" i="1" s="1"/>
  <c r="AF217" i="1"/>
  <c r="AH12" i="1"/>
  <c r="H555" i="1"/>
  <c r="AH504" i="1"/>
  <c r="H435" i="1"/>
  <c r="H467" i="1"/>
  <c r="AD74" i="1"/>
  <c r="AD325" i="1"/>
  <c r="T498" i="1"/>
  <c r="AH50" i="1"/>
  <c r="AF193" i="1"/>
  <c r="AG236" i="1"/>
  <c r="AD251" i="1"/>
  <c r="AG336" i="1"/>
  <c r="AD560" i="1"/>
  <c r="AD556" i="1" s="1"/>
  <c r="AH523" i="1"/>
  <c r="H135" i="1"/>
  <c r="J347" i="1"/>
  <c r="AF347" i="1" s="1"/>
  <c r="J336" i="1"/>
  <c r="H275" i="1"/>
  <c r="AD275" i="1" s="1"/>
  <c r="H320" i="1"/>
  <c r="AH357" i="1"/>
  <c r="AG357" i="1"/>
  <c r="AD62" i="1"/>
  <c r="AH88" i="1"/>
  <c r="AF272" i="1"/>
  <c r="AD276" i="1"/>
  <c r="AF276" i="1" s="1"/>
  <c r="AH292" i="1"/>
  <c r="AG504" i="1"/>
  <c r="AF505" i="1"/>
  <c r="AD522" i="1"/>
  <c r="AH59" i="1"/>
  <c r="H417" i="1"/>
  <c r="H385" i="1"/>
  <c r="J386" i="1"/>
  <c r="J391" i="1" s="1"/>
  <c r="H514" i="1"/>
  <c r="H568" i="1" s="1"/>
  <c r="H580" i="1" s="1"/>
  <c r="H496" i="1"/>
  <c r="AH212" i="1"/>
  <c r="X256" i="1"/>
  <c r="AH256" i="1" s="1"/>
  <c r="AH252" i="1"/>
  <c r="AD267" i="1"/>
  <c r="AD430" i="1"/>
  <c r="T472" i="1"/>
  <c r="T468" i="1" s="1"/>
  <c r="AD426" i="1"/>
  <c r="AD530" i="1"/>
  <c r="AG529" i="1" s="1"/>
  <c r="AG331" i="1"/>
  <c r="AF479" i="1"/>
  <c r="AD121" i="1"/>
  <c r="AD176" i="1"/>
  <c r="AD139" i="1"/>
  <c r="AD136" i="1"/>
  <c r="W337" i="1"/>
  <c r="AG337" i="1" s="1"/>
  <c r="T95" i="1"/>
  <c r="AG132" i="1"/>
  <c r="AH149" i="1"/>
  <c r="AG198" i="1"/>
  <c r="AD215" i="1"/>
  <c r="AH231" i="1"/>
  <c r="AF244" i="1"/>
  <c r="AF256" i="1"/>
  <c r="V264" i="1"/>
  <c r="AF264" i="1" s="1"/>
  <c r="AF260" i="1"/>
  <c r="AG297" i="1"/>
  <c r="T427" i="1"/>
  <c r="AF451" i="1"/>
  <c r="AF483" i="1"/>
  <c r="AH288" i="1"/>
  <c r="H412" i="1"/>
  <c r="K292" i="1"/>
  <c r="AG292" i="1" s="1"/>
  <c r="AG288" i="1"/>
  <c r="L301" i="1"/>
  <c r="AH301" i="1" s="1"/>
  <c r="AH297" i="1"/>
  <c r="H586" i="1"/>
  <c r="AD53" i="1"/>
  <c r="AD81" i="1"/>
  <c r="AG157" i="1"/>
  <c r="AH191" i="1"/>
  <c r="AF203" i="1"/>
  <c r="W231" i="1"/>
  <c r="AG231" i="1" s="1"/>
  <c r="AG226" i="1"/>
  <c r="AF248" i="1"/>
  <c r="AG347" i="1"/>
  <c r="AG346" i="1"/>
  <c r="X356" i="1"/>
  <c r="AH356" i="1" s="1"/>
  <c r="AH351" i="1"/>
  <c r="AH543" i="1"/>
  <c r="AH54" i="1"/>
  <c r="AH82" i="1"/>
  <c r="H559" i="1"/>
  <c r="H91" i="1"/>
  <c r="H498" i="1"/>
  <c r="AD498" i="1" s="1"/>
  <c r="H497" i="1"/>
  <c r="H325" i="1"/>
  <c r="L346" i="1"/>
  <c r="AH346" i="1" s="1"/>
  <c r="H410" i="1"/>
  <c r="H161" i="1"/>
  <c r="H160" i="1" s="1"/>
  <c r="L264" i="1"/>
  <c r="AH264" i="1" s="1"/>
  <c r="H319" i="1"/>
  <c r="H415" i="1"/>
  <c r="H411" i="1" s="1"/>
  <c r="H360" i="1"/>
  <c r="H401" i="1"/>
  <c r="H512" i="1"/>
  <c r="AD117" i="1"/>
  <c r="AD11" i="1"/>
  <c r="AD20" i="1"/>
  <c r="AD28" i="1"/>
  <c r="AD44" i="1"/>
  <c r="W59" i="1"/>
  <c r="AG59" i="1" s="1"/>
  <c r="AG54" i="1"/>
  <c r="AG69" i="1"/>
  <c r="AD116" i="1"/>
  <c r="AD126" i="1"/>
  <c r="T139" i="1"/>
  <c r="T136" i="1"/>
  <c r="T135" i="1" s="1"/>
  <c r="AD152" i="1"/>
  <c r="AH203" i="1"/>
  <c r="AF208" i="1"/>
  <c r="AF221" i="1"/>
  <c r="AD224" i="1"/>
  <c r="T364" i="1"/>
  <c r="T361" i="1"/>
  <c r="T360" i="1" s="1"/>
  <c r="AD389" i="1"/>
  <c r="AD486" i="1"/>
  <c r="AF101" i="1"/>
  <c r="AF198" i="1"/>
  <c r="AF351" i="1"/>
  <c r="H175" i="1"/>
  <c r="H178" i="1"/>
  <c r="H585" i="1" s="1"/>
  <c r="L336" i="1"/>
  <c r="AH336" i="1" s="1"/>
  <c r="AH331" i="1"/>
  <c r="AD418" i="1"/>
  <c r="AD417" i="1" s="1"/>
  <c r="T435" i="1"/>
  <c r="AD435" i="1" s="1"/>
  <c r="AF280" i="1"/>
  <c r="W17" i="1"/>
  <c r="AG17" i="1" s="1"/>
  <c r="AH69" i="1"/>
  <c r="T175" i="1"/>
  <c r="T171" i="1" s="1"/>
  <c r="AG88" i="1"/>
  <c r="AF391" i="1"/>
  <c r="AD501" i="1"/>
  <c r="AD515" i="1" s="1"/>
  <c r="T515" i="1"/>
  <c r="T511" i="1" s="1"/>
  <c r="T497" i="1"/>
  <c r="AG543" i="1"/>
  <c r="AG552" i="1"/>
  <c r="AH208" i="1"/>
  <c r="AG82" i="1"/>
  <c r="H95" i="1"/>
  <c r="H318" i="1"/>
  <c r="H405" i="1"/>
  <c r="AD91" i="1"/>
  <c r="AH17" i="1"/>
  <c r="AH25" i="1"/>
  <c r="V59" i="1"/>
  <c r="AF59" i="1" s="1"/>
  <c r="AF54" i="1"/>
  <c r="T173" i="1"/>
  <c r="AF88" i="1"/>
  <c r="AG149" i="1"/>
  <c r="AF157" i="1"/>
  <c r="AG191" i="1"/>
  <c r="AH192" i="1"/>
  <c r="AD197" i="1"/>
  <c r="AH198" i="1"/>
  <c r="AF226" i="1"/>
  <c r="AD234" i="1"/>
  <c r="AH236" i="1"/>
  <c r="AF252" i="1"/>
  <c r="AD277" i="1"/>
  <c r="AG276" i="1" s="1"/>
  <c r="AD288" i="1"/>
  <c r="AD289" i="1"/>
  <c r="AD295" i="1"/>
  <c r="V357" i="1"/>
  <c r="AF357" i="1" s="1"/>
  <c r="AG374" i="1"/>
  <c r="AG391" i="1"/>
  <c r="AG451" i="1"/>
  <c r="AG483" i="1"/>
  <c r="AG479" i="1"/>
  <c r="T486" i="1"/>
  <c r="AF535" i="1"/>
  <c r="AD377" i="1"/>
  <c r="AF236" i="1"/>
  <c r="AH217" i="1"/>
  <c r="AF240" i="1"/>
  <c r="AH272" i="1"/>
  <c r="AD278" i="1"/>
  <c r="AH276" i="1" s="1"/>
  <c r="X276" i="1"/>
  <c r="X280" i="1" s="1"/>
  <c r="AH280" i="1" s="1"/>
  <c r="V292" i="1"/>
  <c r="AF292" i="1" s="1"/>
  <c r="AF288" i="1"/>
  <c r="AF297" i="1"/>
  <c r="V337" i="1"/>
  <c r="AF337" i="1" s="1"/>
  <c r="AF331" i="1"/>
  <c r="AF346" i="1"/>
  <c r="AG356" i="1"/>
  <c r="AD369" i="1"/>
  <c r="AH374" i="1"/>
  <c r="AD388" i="1"/>
  <c r="AH386" i="1" s="1"/>
  <c r="X386" i="1"/>
  <c r="X391" i="1" s="1"/>
  <c r="AH391" i="1" s="1"/>
  <c r="AD400" i="1"/>
  <c r="AD475" i="1"/>
  <c r="AF433" i="1"/>
  <c r="AH431" i="1"/>
  <c r="AH479" i="1"/>
  <c r="X483" i="1"/>
  <c r="AH483" i="1" s="1"/>
  <c r="AF504" i="1"/>
  <c r="AG535" i="1"/>
  <c r="AF543" i="1"/>
  <c r="AF552" i="1"/>
  <c r="T174" i="1"/>
  <c r="T170" i="1" s="1"/>
  <c r="T91" i="1"/>
  <c r="AD103" i="1"/>
  <c r="AD182" i="1"/>
  <c r="W203" i="1"/>
  <c r="AG203" i="1" s="1"/>
  <c r="V231" i="1"/>
  <c r="AF231" i="1" s="1"/>
  <c r="W240" i="1"/>
  <c r="AG240" i="1" s="1"/>
  <c r="AD279" i="1"/>
  <c r="AD290" i="1"/>
  <c r="V301" i="1"/>
  <c r="AF301" i="1" s="1"/>
  <c r="AD350" i="1"/>
  <c r="AD386" i="1"/>
  <c r="AF386" i="1" s="1"/>
  <c r="AD393" i="1"/>
  <c r="AD428" i="1"/>
  <c r="AD434" i="1"/>
  <c r="T490" i="1"/>
  <c r="T499" i="1"/>
  <c r="AD499" i="1" s="1"/>
  <c r="AD538" i="1"/>
  <c r="AD546" i="1"/>
  <c r="H431" i="1"/>
  <c r="AD432" i="1"/>
  <c r="AG217" i="1"/>
  <c r="AG244" i="1"/>
  <c r="AD101" i="1"/>
  <c r="AD105" i="1"/>
  <c r="AD144" i="1"/>
  <c r="T160" i="1"/>
  <c r="AD206" i="1"/>
  <c r="AD243" i="1"/>
  <c r="AD283" i="1"/>
  <c r="AD291" i="1"/>
  <c r="T414" i="1"/>
  <c r="AD330" i="1"/>
  <c r="AD340" i="1"/>
  <c r="T401" i="1"/>
  <c r="AD436" i="1"/>
  <c r="AH434" i="1" s="1"/>
  <c r="AD505" i="1"/>
  <c r="AD519" i="1" s="1"/>
  <c r="AD506" i="1"/>
  <c r="AD520" i="1" s="1"/>
  <c r="AD512" i="1" s="1"/>
  <c r="AD323" i="1"/>
  <c r="AD319" i="1" s="1"/>
  <c r="T398" i="1"/>
  <c r="AD398" i="1" s="1"/>
  <c r="AG208" i="1"/>
  <c r="AG252" i="1"/>
  <c r="AG260" i="1"/>
  <c r="AH244" i="1"/>
  <c r="T319" i="1"/>
  <c r="T321" i="1"/>
  <c r="T424" i="1"/>
  <c r="AD424" i="1" s="1"/>
  <c r="AF424" i="1" s="1"/>
  <c r="T431" i="1"/>
  <c r="T474" i="1"/>
  <c r="J106" i="1"/>
  <c r="AF106" i="1" s="1"/>
  <c r="J107" i="1"/>
  <c r="H466" i="1"/>
  <c r="H469" i="1"/>
  <c r="H511" i="1"/>
  <c r="H569" i="1"/>
  <c r="H565" i="1" s="1"/>
  <c r="H517" i="1"/>
  <c r="H572" i="1"/>
  <c r="W107" i="1"/>
  <c r="W106" i="1"/>
  <c r="AD135" i="1"/>
  <c r="K106" i="1"/>
  <c r="K107" i="1"/>
  <c r="H171" i="1"/>
  <c r="H468" i="1"/>
  <c r="H570" i="1"/>
  <c r="AD471" i="1"/>
  <c r="H413" i="1"/>
  <c r="H76" i="1"/>
  <c r="H321" i="1"/>
  <c r="V107" i="1"/>
  <c r="T117" i="1"/>
  <c r="T177" i="1"/>
  <c r="AD287" i="1"/>
  <c r="T418" i="1"/>
  <c r="T385" i="1"/>
  <c r="AD385" i="1" s="1"/>
  <c r="T399" i="1"/>
  <c r="T470" i="1"/>
  <c r="T518" i="1"/>
  <c r="AD102" i="1"/>
  <c r="AD500" i="1"/>
  <c r="AD514" i="1" s="1"/>
  <c r="AD504" i="1"/>
  <c r="AD518" i="1" s="1"/>
  <c r="H169" i="1"/>
  <c r="H100" i="1"/>
  <c r="H117" i="1"/>
  <c r="H75" i="1"/>
  <c r="H72" i="1" s="1"/>
  <c r="AD162" i="1"/>
  <c r="T100" i="1"/>
  <c r="AD100" i="1" s="1"/>
  <c r="T164" i="1"/>
  <c r="W276" i="1"/>
  <c r="W280" i="1" s="1"/>
  <c r="AG280" i="1" s="1"/>
  <c r="T318" i="1"/>
  <c r="V336" i="1"/>
  <c r="AF336" i="1" s="1"/>
  <c r="T475" i="1"/>
  <c r="T496" i="1"/>
  <c r="T516" i="1"/>
  <c r="T520" i="1"/>
  <c r="T574" i="1" s="1"/>
  <c r="T586" i="1" s="1"/>
  <c r="T514" i="1"/>
  <c r="AD387" i="1"/>
  <c r="AG386" i="1" s="1"/>
  <c r="H427" i="1"/>
  <c r="H174" i="1"/>
  <c r="L107" i="1"/>
  <c r="H503" i="1"/>
  <c r="AD503" i="1" s="1"/>
  <c r="AD73" i="1"/>
  <c r="T75" i="1"/>
  <c r="T72" i="1" s="1"/>
  <c r="X101" i="1"/>
  <c r="AH101" i="1" s="1"/>
  <c r="T471" i="1"/>
  <c r="T412" i="1" l="1"/>
  <c r="H566" i="1"/>
  <c r="AD115" i="1"/>
  <c r="H571" i="1"/>
  <c r="AD160" i="1"/>
  <c r="AG107" i="1"/>
  <c r="T417" i="1"/>
  <c r="H172" i="1"/>
  <c r="AD399" i="1"/>
  <c r="H510" i="1"/>
  <c r="AD470" i="1"/>
  <c r="AD559" i="1"/>
  <c r="AD320" i="1"/>
  <c r="T413" i="1"/>
  <c r="AD364" i="1"/>
  <c r="AD164" i="1"/>
  <c r="AD555" i="1"/>
  <c r="AD427" i="1"/>
  <c r="AD414" i="1"/>
  <c r="AD410" i="1" s="1"/>
  <c r="AD173" i="1"/>
  <c r="AD169" i="1" s="1"/>
  <c r="T172" i="1"/>
  <c r="AD76" i="1"/>
  <c r="AD75" i="1"/>
  <c r="AD72" i="1" s="1"/>
  <c r="AD174" i="1"/>
  <c r="AD170" i="1" s="1"/>
  <c r="AD415" i="1"/>
  <c r="H113" i="1"/>
  <c r="AD113" i="1" s="1"/>
  <c r="AD321" i="1"/>
  <c r="H584" i="1"/>
  <c r="H583" i="1" s="1"/>
  <c r="H513" i="1"/>
  <c r="AD431" i="1"/>
  <c r="AF431" i="1" s="1"/>
  <c r="H409" i="1"/>
  <c r="AD517" i="1"/>
  <c r="AF107" i="1"/>
  <c r="AG430" i="1"/>
  <c r="AD474" i="1"/>
  <c r="AH430" i="1"/>
  <c r="AG431" i="1"/>
  <c r="AD497" i="1"/>
  <c r="AD472" i="1"/>
  <c r="AF430" i="1"/>
  <c r="AG106" i="1"/>
  <c r="AD171" i="1"/>
  <c r="AD573" i="1"/>
  <c r="AD585" i="1" s="1"/>
  <c r="H176" i="1"/>
  <c r="H582" i="1"/>
  <c r="H578" i="1" s="1"/>
  <c r="AH424" i="1"/>
  <c r="AD476" i="1"/>
  <c r="AD574" i="1" s="1"/>
  <c r="AD586" i="1" s="1"/>
  <c r="AF434" i="1"/>
  <c r="AG433" i="1"/>
  <c r="H317" i="1"/>
  <c r="AD511" i="1"/>
  <c r="AG434" i="1"/>
  <c r="AH433" i="1"/>
  <c r="H495" i="1"/>
  <c r="T317" i="1"/>
  <c r="AD317" i="1"/>
  <c r="T517" i="1"/>
  <c r="T572" i="1"/>
  <c r="T584" i="1" s="1"/>
  <c r="X106" i="1"/>
  <c r="AH106" i="1" s="1"/>
  <c r="X107" i="1"/>
  <c r="AH107" i="1" s="1"/>
  <c r="T570" i="1"/>
  <c r="T512" i="1"/>
  <c r="H465" i="1"/>
  <c r="T423" i="1"/>
  <c r="AD423" i="1" s="1"/>
  <c r="T397" i="1"/>
  <c r="AD397" i="1" s="1"/>
  <c r="T176" i="1"/>
  <c r="H576" i="1"/>
  <c r="T169" i="1"/>
  <c r="T168" i="1" s="1"/>
  <c r="H509" i="1"/>
  <c r="T510" i="1"/>
  <c r="T509" i="1" s="1"/>
  <c r="T513" i="1"/>
  <c r="T495" i="1"/>
  <c r="AD495" i="1" s="1"/>
  <c r="AD496" i="1"/>
  <c r="T569" i="1"/>
  <c r="T467" i="1"/>
  <c r="H581" i="1"/>
  <c r="H577" i="1" s="1"/>
  <c r="H170" i="1"/>
  <c r="H168" i="1" s="1"/>
  <c r="T573" i="1"/>
  <c r="T585" i="1" s="1"/>
  <c r="T473" i="1"/>
  <c r="AD510" i="1"/>
  <c r="AD513" i="1"/>
  <c r="T469" i="1"/>
  <c r="T466" i="1"/>
  <c r="T465" i="1" s="1"/>
  <c r="T568" i="1"/>
  <c r="AD569" i="1"/>
  <c r="AD565" i="1" s="1"/>
  <c r="AD467" i="1"/>
  <c r="H564" i="1"/>
  <c r="H563" i="1" s="1"/>
  <c r="H567" i="1"/>
  <c r="T410" i="1"/>
  <c r="T409" i="1" s="1"/>
  <c r="AD568" i="1"/>
  <c r="AD509" i="1" l="1"/>
  <c r="AD168" i="1"/>
  <c r="AD172" i="1"/>
  <c r="AD411" i="1"/>
  <c r="AD409" i="1" s="1"/>
  <c r="AD413" i="1"/>
  <c r="AD473" i="1"/>
  <c r="AD572" i="1"/>
  <c r="AD564" i="1" s="1"/>
  <c r="AD468" i="1"/>
  <c r="AD570" i="1"/>
  <c r="AD567" i="1" s="1"/>
  <c r="AD469" i="1"/>
  <c r="AD466" i="1"/>
  <c r="AD580" i="1"/>
  <c r="T566" i="1"/>
  <c r="T582" i="1"/>
  <c r="T578" i="1" s="1"/>
  <c r="T583" i="1"/>
  <c r="T571" i="1"/>
  <c r="T565" i="1"/>
  <c r="T581" i="1"/>
  <c r="T577" i="1" s="1"/>
  <c r="H575" i="1"/>
  <c r="T564" i="1"/>
  <c r="T567" i="1"/>
  <c r="T580" i="1"/>
  <c r="H579" i="1"/>
  <c r="AD581" i="1"/>
  <c r="AD577" i="1" s="1"/>
  <c r="AD465" i="1" l="1"/>
  <c r="T563" i="1"/>
  <c r="AD571" i="1"/>
  <c r="AD584" i="1"/>
  <c r="AD583" i="1" s="1"/>
  <c r="AD566" i="1"/>
  <c r="AD563" i="1" s="1"/>
  <c r="AD582" i="1"/>
  <c r="AD578" i="1" s="1"/>
  <c r="T576" i="1"/>
  <c r="T575" i="1" s="1"/>
  <c r="T579" i="1"/>
  <c r="AD579" i="1" l="1"/>
  <c r="AD576" i="1"/>
  <c r="AD575" i="1" s="1"/>
</calcChain>
</file>

<file path=xl/sharedStrings.xml><?xml version="1.0" encoding="utf-8"?>
<sst xmlns="http://schemas.openxmlformats.org/spreadsheetml/2006/main" count="3042" uniqueCount="325">
  <si>
    <t xml:space="preserve">2.1.1. Забезпечення доступності послуг з оздоровлення та відпочинку шляхом удосконалення та супроводження електронного реєстру оздоровлення та відпочинку дітей міста Києва та розміщення на офіційних веб-сайтах головних розпорядників бюджетних коштів, місцевих органів виконавчої влади інформації про наявність та надання путівок або послуг з оздоровлення та відпочинку дітей до дитячих закладів оздоровлення та відпочинку за рахунок коштів бюджету міста
</t>
  </si>
  <si>
    <t xml:space="preserve">Департамент молоді та спорту,
Департамент освіти і науки,
Служба у справах дітей та сім'ї,
Київський міський центр соціальних служб, 
Київський міський центр з фізичної культури і спорту інвалідів "Інваспорт"
Районні в місті Києві державні адміністрації
</t>
  </si>
  <si>
    <t>Кількість електронних реєстрів, що потребують удосконалення та обслуговування, од.</t>
  </si>
  <si>
    <t>Середня вартість розробки та супроводження електронного реєстру, тис. грн.</t>
  </si>
  <si>
    <t>Всього за розділом 2:</t>
  </si>
  <si>
    <t>Розділ 3. Підтримка дитячих закладів оздоровлення та відпочинку</t>
  </si>
  <si>
    <t xml:space="preserve">3.1.1. Забезпечення оздоровлення та відпочинку дітей,  в тому числі дітей, які потребують особливих умов для оздоровлення на базі позаміського дитячого закладу оздоровлення та відпочинку "Зміна" (Київська область, Бородянський район, с. Пилиповичі) та комунального підприємства "Дитячий оздоровчий табір "Зачарована долина" Шевченківського району м. Києва (Закарпатська область, Іршавський район, с. Осій), шляхом надання фінансової підтримки
</t>
  </si>
  <si>
    <t>Департамент молоді та спорту, позаміський дитячий заклад оздоровлення та відпочинку "Зміна", Шевченківська районна в місті Києві державна адміністрація, комунальне підприємство "Дитячий оздоровчий табір "Зачарована долина" Шевченківського району 
м. Києва</t>
  </si>
  <si>
    <t>Обсяг видатків на заходи з оздоровлення та відпочинку, тис. грн.</t>
  </si>
  <si>
    <t>В тому числі на заходи з оздоровлення та відпочинку за рахунок коштів бюджету міста Києва, тис. грн</t>
  </si>
  <si>
    <t>Обсяги видатків на забезпечення належного стану комунальних закладів оздоровлення та відпочинку дітей, тис. грн</t>
  </si>
  <si>
    <t>В тому числі на забезпечення належного  стану комунальних закладів оздоровлення та відпочинку дітей за рахунок коштів бюджету міста Києва, тис. грн.</t>
  </si>
  <si>
    <t>Середні витрати на оздоровлення  та відпочинок однієї дитини, тис. грн.</t>
  </si>
  <si>
    <t>В тому числі на оздоровлення та відпочинок за рахунок коштів бюджету міста Києва, тис. грн</t>
  </si>
  <si>
    <t>Всього за розділом 3:</t>
  </si>
  <si>
    <t>Розділ 4. Збереження та розвиток мережі дитячих закладів оздоровлення та відпочинку</t>
  </si>
  <si>
    <t xml:space="preserve">4.1.1. Вдосконалення матеріально-технічної бази Позаміського диятчого закладу оздоровлення та відпочинку "Зміна" (Київська область, Бородянський район, с. Пилиповичі) та комунального підприємства "Дитячий оздоровчий табір "Зачарована долина" Шевченківського району міста Києва (Закарпатська область, Іршавський район, с. Осій), шляхом надання фінансової підтримки. 
</t>
  </si>
  <si>
    <t>Обсяг видатків на придбання обладнання і предметів довгострокового використання, тис.грн.</t>
  </si>
  <si>
    <r>
      <t xml:space="preserve">4.1.2. Капітальний ремонт  та  благоустрій територій позаміського дитячого закладу оздоровлення та відпочинку "Зміна" (Київська область, Бородянський район, с. Пилиповичі), шляхом надання фінансової підтримки.
</t>
    </r>
    <r>
      <rPr>
        <sz val="10"/>
        <color indexed="17"/>
        <rFont val="Times New Roman"/>
        <family val="1"/>
        <charset val="204"/>
      </rPr>
      <t/>
    </r>
  </si>
  <si>
    <t xml:space="preserve">Департамент молоді та спорту, 
позаміський дитячий заклад оздоровлення та відпочинку "Зміна"
</t>
  </si>
  <si>
    <t>Обсяг видатків на капітальний ремонт, тис.грн.</t>
  </si>
  <si>
    <t>Кількість оздоровчих закладів, од</t>
  </si>
  <si>
    <t>Середні витрати на капітальний ремонт одного закладу, тис. грн</t>
  </si>
  <si>
    <t xml:space="preserve">4.1.3. Капітальний ремонт  та  благоустрій територій  комунального підприємства "Дитячий оздоровчий табір "Зачарована долина" Шевченківського району м. Києва" (Закарпатська область, Іршавський район,  с. Осій), шляхом надання фінансової підтримки. 
</t>
  </si>
  <si>
    <t xml:space="preserve">Шевченківська районна в місті Києві державна адміністрація, комунальне підприємство "Дитячий оздоровчий табір "Зачарована долина" Шевченківського району м.Києва
</t>
  </si>
  <si>
    <t xml:space="preserve">4.1.4. Реконструкція технічних приміщень позаміського дитячого закладу оздоровлення та відпочинку "Зміна" (Київська область, Бородянський район, с. Пилиповичі) з пристосуванням до сучасних вимог під спортивні зали. </t>
  </si>
  <si>
    <t>Департамент молоді та спорту, позаміський дитячий заклад оздоровлення та відпочинку "Зміна"</t>
  </si>
  <si>
    <t>Обсяг фінансових ресурсів на реконструкцію дитячих закладів оздоровлення та відпочинку, тис.грн.</t>
  </si>
  <si>
    <t>Кількість відвідувачів, од.</t>
  </si>
  <si>
    <t>Середні витрати на реконструкцію одного закладу, тис. грн</t>
  </si>
  <si>
    <t>Всього за розділом 4:</t>
  </si>
  <si>
    <t>УСЬОГО ЗА ПРОГРАМОЮ:</t>
  </si>
  <si>
    <t xml:space="preserve">1.1.8. Заохочення кращих спортсменів міста  Києва та їх тренерів шляхом виплат винагород спортсменам міста Києва та їх тренерам-викладачам, які посіли 1 - 6 місця на Олімпійських, Паралімпійських та Дефлімпійських іграх та чемпіонам, призерам спортивних змагань міжнародного, Всеукраїнського, міського рівня та виплат стипендій голови Київської міської державної адміністрації видатним спортсменам міста Києва, відповідно до окремих
</t>
  </si>
  <si>
    <t>розпоряджень виконавчого органу Київської міської рад  (Київської міської державної адміністрації) та інше. Поліпшення житлових умов для провідних спортсменів - киян та їх тренерів, переможців та призерів Олімпійських, Паралімпійських і Дефлімпійських ігор, Європейських ігор, чемпіонатів світу.</t>
  </si>
  <si>
    <t>комплексної міської цільової програми "Молодь та спорт столиці" на 2022-2024 роки</t>
  </si>
  <si>
    <t xml:space="preserve">Середня вартість капітального ремонту закладів фізичної культури, тис. грн                                                                                                                                                                                                                                                                                                                                                                                                                                                                                                                                                                               </t>
  </si>
  <si>
    <t>Обсяги фінансування, (тис.грн)</t>
  </si>
  <si>
    <t>Чинна редакція</t>
  </si>
  <si>
    <t>Редакція із запропонованими змінами</t>
  </si>
  <si>
    <t>Відхилення</t>
  </si>
  <si>
    <t>ПОРІВНЯЛЬНА ТАБЛИЦЯ
до проєкту рішення Київської міської ради «Про внесення змін комплексної міської цільової програми "Молодь та спорт столиці" на 2022-2024 роки», затвердженої рішенням Київської міської ради від 16 грудня 2021 року № 4034/4075»</t>
  </si>
  <si>
    <t>Перелік завдань і заходів</t>
  </si>
  <si>
    <t>Оперативна ціль Стратегії розвитку міста Києва до 2025 року</t>
  </si>
  <si>
    <t>Завдання програми</t>
  </si>
  <si>
    <t>Заходи програми</t>
  </si>
  <si>
    <t>Строки виконання заходу</t>
  </si>
  <si>
    <t>Виконавці заходу</t>
  </si>
  <si>
    <t>Джерела фінансування</t>
  </si>
  <si>
    <t>Очікуваний результат 
 (результативні показники)</t>
  </si>
  <si>
    <t>Назва показника</t>
  </si>
  <si>
    <t>2022 рік</t>
  </si>
  <si>
    <t>2023 рік</t>
  </si>
  <si>
    <t>2024 рік</t>
  </si>
  <si>
    <t>Підпрограма 1</t>
  </si>
  <si>
    <t xml:space="preserve"> Розділ 1. Формування спроможного та всебічно розвинутого молодого покоління</t>
  </si>
  <si>
    <t>Просування здорового способу життя серед мешканців міста</t>
  </si>
  <si>
    <t>1.1. Створення умов для інтелектуального, морального, здорового розвитку молоді, реалізації її освітнього та творчого потенціалу</t>
  </si>
  <si>
    <t xml:space="preserve">1.1.1.     Формування позитивного ставлення громадян  до молодіжної політики  шляхом поліпшення інформаційного середовища,  реалізації проєктів та проведення  заходів з питань молодіжної політики, відовідно до Календарного плану реалізації проектів та проведення  заходів з питань молоді. </t>
  </si>
  <si>
    <t>2022 - 2024 роки</t>
  </si>
  <si>
    <t xml:space="preserve">Департамент  молоді та спорту, Комунальна установа виконавчого органу Київської міської ради (Київської міської державної адміністрації) "Київський молодіжний центр", районні в місті Києві державні адміністрації </t>
  </si>
  <si>
    <t xml:space="preserve">Бюджет міста Києва                      </t>
  </si>
  <si>
    <t>Всього:</t>
  </si>
  <si>
    <t>1. Показник витрат:</t>
  </si>
  <si>
    <t>Обсяг видатків, тис.грн.</t>
  </si>
  <si>
    <t>2. Показник продукту:</t>
  </si>
  <si>
    <t>Кількість заходів, що будуть проведені, од.</t>
  </si>
  <si>
    <t>Кількість учасників заходів, осіб</t>
  </si>
  <si>
    <t>3. Показник ефективності:</t>
  </si>
  <si>
    <t>Середні витрати на забезпечення участі  одного учасника, тис. грн.</t>
  </si>
  <si>
    <t>4. Показник якості:</t>
  </si>
  <si>
    <t>Динаміка чисельності молоді, яка буде охоплена заходами, в порівнянні з попереднім роком %</t>
  </si>
  <si>
    <t xml:space="preserve">1.1.2       Призначення  Премії Київського міського голови за особливі досягнення молоді у розбудові столиці України – міста-героя Києва та Премії Київської міської ради за внесок молоді у розвиток місцевого самоврядування
</t>
  </si>
  <si>
    <t xml:space="preserve">Департамент  молоді та спорту  </t>
  </si>
  <si>
    <t xml:space="preserve">Бюджет міста Києва                        </t>
  </si>
  <si>
    <t>Обсяг видатків, тис. грн.</t>
  </si>
  <si>
    <t>Кількість молоді, яка отримає премії, осіб</t>
  </si>
  <si>
    <t>Середній розмір премії, тис. грн.</t>
  </si>
  <si>
    <t>Рівень забезпечення молоді преміями, %</t>
  </si>
  <si>
    <t xml:space="preserve">1.1.3 Проведення міського конкурсу "Молода людина року" відповідно до положення, затвердженого рішенням Київської міської ради  </t>
  </si>
  <si>
    <t xml:space="preserve">Бюджет міста Києва  </t>
  </si>
  <si>
    <t xml:space="preserve">Департамент молоді та спорту, Комунальна установа виконавчого органу Київської міської ради (Київської міської державної адміністрації) "Київський молодіжний центр", районні в місті Києві державні адміністрації </t>
  </si>
  <si>
    <t xml:space="preserve">1.1.5. Формування позитивного ставлення молоді до фізичної культури і спорту в т.ч. шляхом  реалізації проєктів та проведення заходів спрямованих на популяризацію та утвердження здорового й безпечного способу життя і культури здоров'я серед молоді, відповідно до Календарного плану реалізації проектів та проведення  заходів з питань молоді. </t>
  </si>
  <si>
    <t xml:space="preserve">Бюджет міста Києва                       </t>
  </si>
  <si>
    <t>Динаміка чисельності молоді, яка буде охоплена заходами, в порівнянні з попереднім роком, %</t>
  </si>
  <si>
    <t>Підвищення соціальної захищеності мешканців</t>
  </si>
  <si>
    <t>1.2. Посилення співпраці міської влади з інститутами громадянського суспільства щодо формування та реалізації молодіжної політики</t>
  </si>
  <si>
    <t>1.2.1. Забезпечення партнерської взаємодії державного та громадського секторів у розвитку молодіжної політики шляхом проведення Міського конкурсу з визначення  проєктів розроблених молодіжними та дитячими організаціями, для реалізації яких надається фінансова підтримка, відповідно до порядку, затвердженого рішенням Київської міської ради</t>
  </si>
  <si>
    <t>Департамент  молоді та спорту</t>
  </si>
  <si>
    <t>Кількість громадських організацій, проєкти яких стали переможцями конкурсу, од.</t>
  </si>
  <si>
    <t>Кількість проведених заходів, од.</t>
  </si>
  <si>
    <t>Кількість учасників проєктів громадських організацій, осіб</t>
  </si>
  <si>
    <t>Середні витрати на забезпечення участі в одному проекті одного учасника, тис. грн.</t>
  </si>
  <si>
    <t>Усього за розділом 1:</t>
  </si>
  <si>
    <t>у тому числі бюджет міста Києва</t>
  </si>
  <si>
    <t xml:space="preserve"> Розділ 2. Створення умов для навчання та виховання підлітків в позаурочний та позанавчальний час за місцем проживання</t>
  </si>
  <si>
    <t>2.1. Забезпечення розвитку мережі підліткових клубів</t>
  </si>
  <si>
    <t xml:space="preserve">Департамент  молоді та спорту,  районні в місті Києві державні адміністрації </t>
  </si>
  <si>
    <t>Кількість клубів підлітків за місцем проживання, од.</t>
  </si>
  <si>
    <t>Середньорічна кількісь дітей та молоді, які відвідують клуби за місцем проживання, осіб</t>
  </si>
  <si>
    <t>в тому числі дівчата</t>
  </si>
  <si>
    <t>Середні витрати на одного відвідувача клубу за місцем проживання, тис. грн.</t>
  </si>
  <si>
    <t>Динаміка кількості підлітків, які займаються в клубах, в порівнянні з попереднім роком,  %</t>
  </si>
  <si>
    <t>Усього за розділом 2:</t>
  </si>
  <si>
    <t xml:space="preserve"> Розділ 3. Створення сприятливого середовища для забезпечення ініціатив молоді</t>
  </si>
  <si>
    <t>Підвищення рівня зайнятості мешканців (молоді) міста Києва</t>
  </si>
  <si>
    <t>3.1. Підвищення рівня обізнаності молоді про можливості ринку праці та актуальні на ньому професії</t>
  </si>
  <si>
    <t xml:space="preserve">3.1.Забезпечення діяльності Комунальної установи виконавчого органу Київської міської ради (Київської міської державної адміністрації) "Київський молодіжний центр" з метою реалізації проєктів, проведення заходів з питань молодіжної політики, в тому числі спрямованих на профорієнтацію підлітків та самозайнятість молоді, відповідно до Календарного плану реалізації проектів та проведення  заходів з питань молоді </t>
  </si>
  <si>
    <t>Департамент  молоді та спорту, Комунальна установа виконавчого органу Київської міської ради (Київської міської державної адміністрації) "Київський молодіжний центр"</t>
  </si>
  <si>
    <t>Середні витрати на один захід, тис. грн.</t>
  </si>
  <si>
    <t>Середні витрати на  одного учасника, тис. грн.</t>
  </si>
  <si>
    <t>Інші джерела</t>
  </si>
  <si>
    <t>Динаміка кількості проведених заходів, в порівнянні з попереднім періодом, %</t>
  </si>
  <si>
    <t>Усього за розділом 3:</t>
  </si>
  <si>
    <t xml:space="preserve"> Розділ 4. Національно-патріотичне виховання молоді</t>
  </si>
  <si>
    <t>4.1.Забезпечення національно-патріотичного виховання дітей та молоді міста Києва</t>
  </si>
  <si>
    <t>4.1.1. Створення умов для розвитку національно-патріотичного виховання дітей та молоді, спрямованого на поліпшення престижу української мови, культури, історичної пам'яті, національної ідентичності, підвищення рівня готовності молоді до територіальної оборони, тощо, відповідно до Календарного плану реалізації проектів та проведення  заходів з питань молоді</t>
  </si>
  <si>
    <t xml:space="preserve">Департамент  молоді та спорту, районні в місті Києві державні адміністрації   </t>
  </si>
  <si>
    <t>Усього за розділом 4:</t>
  </si>
  <si>
    <t xml:space="preserve"> Розділ 5. Зміцнення матеріально-технічної бази закладів, які реалізують політику у сфері молодіжної політики</t>
  </si>
  <si>
    <t>5.1. Розвиток інфраструктури та матеріально-технічної бази для розвитку фізичної культури та спорту, активного відпочинку та оздоровлення</t>
  </si>
  <si>
    <t xml:space="preserve">5.1.1.Вдосконалення матеріально-технічної бази установ та закладів, сфери молодіжної політики </t>
  </si>
  <si>
    <t>Кількість придбаного обладнання і предметів довгострокового користування, од.</t>
  </si>
  <si>
    <t>Середні витрати на придбання одиниці обладнання і предметів довгострокового користування, тис.грн</t>
  </si>
  <si>
    <t xml:space="preserve">3. Показник якості: </t>
  </si>
  <si>
    <t>Динаміка оновлення матеріально-технічної бази порівняно з попереднім періодом, %</t>
  </si>
  <si>
    <t>5.1.2. Проведення капітального ремонту будівель закладів молодіжної політики</t>
  </si>
  <si>
    <t xml:space="preserve">Департамент молоді та спорту, районні в місті Києві державні адміністрації </t>
  </si>
  <si>
    <t>Кількість підліткових клубів, од.</t>
  </si>
  <si>
    <t>Середня вартість капітального ремонту одного підліткового клубу, тис. грн.</t>
  </si>
  <si>
    <t>Динаміка забезпечення капітальним ремонтом закладів молодіжної політики, в порівнянні з попереднім роком, %</t>
  </si>
  <si>
    <t>Усього за розділом 5:</t>
  </si>
  <si>
    <t xml:space="preserve">Бюджет міста Києва </t>
  </si>
  <si>
    <t>Всього разом за напрямом:</t>
  </si>
  <si>
    <t>Підпрограма 2</t>
  </si>
  <si>
    <t>Розділ 1. Забезпечення ефективного функціонування галузі фізичної культури та спорту міста Києва</t>
  </si>
  <si>
    <t>1.1. Забезпечення ефективноо функціонування сфери фізичної культури та спорту міста Києва</t>
  </si>
  <si>
    <t xml:space="preserve">1.1.1.Організаційна та фінансова підтримка розвитку спорту вищих досягнень, відповідно до Календарного плану спортивних змагань, масових заходів та навчально-тренувальних зборів міста Києва з олімпійських та неолімпійських видів спорту:                                                                                                                     
   проведення чемпіонатів та навчально-тренувальних зборів міста Києва;                                     
   участь членів збірних команд міста Києва та їх тренерів в: чемпіонатах, Кубках України та інших Всеукраїнських змаганнях;                                                       
   участь членів збірних команд міста Києва та їх тренерів в міжнародних спортивних змаганнях (проїзд, добові).                                                                
</t>
  </si>
  <si>
    <t xml:space="preserve">Департамент  молоді та спорту, районні в місті Києві державні адміністрації, громадські організації фізкультурно-спортивної спрямованості  міста Києва </t>
  </si>
  <si>
    <t>Обсяг витрат на підготовку та участь спортсменів у чемпіонатах міста Києва, тис. грн.</t>
  </si>
  <si>
    <t>Обсяг витрат на підготовку та  участь збірних команд міста   у всеукраїнських змаганнях, тис. грн.</t>
  </si>
  <si>
    <t>Обсяг витрат на  участь  членів збірної команди міста  в міжнародних змаганнях, тис. грн.</t>
  </si>
  <si>
    <t>Кількість учасників, які беруть участь у чемпіонатах міста Києва, осіб</t>
  </si>
  <si>
    <t>Кількість учасників, які беруть участь у всеукраїнських змаганнях, осіб</t>
  </si>
  <si>
    <t>Кількість учасників, які беруть участь в міжнародних  змаганнях, осіб</t>
  </si>
  <si>
    <t>Середні витрати на забезпечення участі одного учасника у чемпіонатах міста Києва, тис. грн.</t>
  </si>
  <si>
    <t>Середні витрати на забезпечення участі одного учасника у всеукраїнських змаганнях, тис. грн.</t>
  </si>
  <si>
    <t>Середні витрати на забезпечення участі одного учасника в міжнародних змаганнях, тис. грн.</t>
  </si>
  <si>
    <t>Частка кількості здобутих нагород на всеукраїнських змаганнях,  від загальної кількості учасників, %</t>
  </si>
  <si>
    <t>Частка кількості здобутих нагород на міжнародних змаганнях, від загальної кількості учасників, %</t>
  </si>
  <si>
    <t>1.1.2. Проведення та участь у традиційних  міжнародних змагань, чемпіонатів Європи та світу, які передбачено Єдиним календарним планом фізкультурно-оздоровчих та спортивних заходів України та внесені до Календарного плану спортивних змагань, масових заходів та навчально-тренувальних зборів міста Києва.</t>
  </si>
  <si>
    <t>Департамент молоді та спорту, районні в місті Києві державні адміністрації</t>
  </si>
  <si>
    <t>Обсяг витрат на спортивні заходи тис. грн.</t>
  </si>
  <si>
    <t>Кількість спортивних заходів та змагань, од.</t>
  </si>
  <si>
    <t>Кількість учасників спортивних заходів, од.</t>
  </si>
  <si>
    <t>Середні витрати на одного учасника, тис. грн.</t>
  </si>
  <si>
    <t>Динаміка кількості зайняти призових місць, порівняно з минулим роком, %</t>
  </si>
  <si>
    <t xml:space="preserve">1.1.3. Сприяння функціонуванню  дитячо-юнацьких спортивних шкіл комунальної власності територіальної громади м. Києва: проведення чемпіонатів дитячо-юнацьких спортивних шкіл, відрядження вихованців дитячо-юнацьких спортивних шкіл та їх тренерів для участі в чемпіонатах України та Кубках України, інших Всеукраїнських спортивних змаганнях, міжнародних спортивних змаганнях (проїзд, добові) відповідно до зведеного  Календарного плану спортивних змагань, масових заходів та навчально-тренувальних зборів, погодженого Департаментом молоді та спорту; проведення комплектування відділень з видів спорту, яке щорічно затверджується  розпорядженням виконавчого органу Київської міської ради (Київської міської державної адміністрації); забезпечення проходження диспансерного огляду вихованців дитячо-юнацьких спортивних шкіл м. Києва, які є  учасниками міських та Всеукраїнських змагань (крім груп початкої підготовки); вжиття заходів щодо збільшення власних надходжень.
</t>
  </si>
  <si>
    <t>Департамент молоді та спорту,  районні в місті Києві державні адміністрації</t>
  </si>
  <si>
    <t>Кількість комунальних дитячо-юнацьких спортивних шкіл,  од</t>
  </si>
  <si>
    <t>Обсяг витрат на навчально-тренувальну та спортивну роботу вихованців комунальних дитячо-юнацьких спортивних шкіл, тис. грн.</t>
  </si>
  <si>
    <t>Середньорічна кількість вихованців комунальних дитячо-юнацьких спортивних шкіл, осіб</t>
  </si>
  <si>
    <t>Середні витрати на одного вихованця на  навчально-тренувальну та спортивну роботу, тис. грн.</t>
  </si>
  <si>
    <t>Динаміка кількості вихованців комунальних дитячо-юнацьких спортивних шкіл, порівняно з минулим роком, %,</t>
  </si>
  <si>
    <t xml:space="preserve">1.1.4. Надання фінансової підтримки з бюджету міста Києва дитячо-юнацьким спортивним школам приватної форми власності відповідно до укладеного договору з врахуванням показників та проведеного комплектування відділень з видів спорту, яке щорічно затверджується  розпорядженням виконавчого органу Київської міської ради (Київської міської державної адміністрації).
</t>
  </si>
  <si>
    <t xml:space="preserve">Департамент  молоді та спорту,  громадські організації фізкультурно-спортивної спрямованості  міста Києва </t>
  </si>
  <si>
    <t>Кількість дитячо-юнацьких спортивних шкіл приватної форми власності, яким надається фінансова підтримка з бюджету, од.</t>
  </si>
  <si>
    <t>Обсяг витрат на навчально-тренувальну та спортивну роботу  дитячо-юнацьких спортивних шкіл приватної форми власності, яким надається фінансова підтримка з бюджету, тис. грн</t>
  </si>
  <si>
    <t>Середньорічна кількість вихованців дитячо-юнацьких спортивних шкіл приватної форми власності, яким надається фінансова підтримка з бюджету, тис. грн</t>
  </si>
  <si>
    <t>Середні витрати на одного вихованця, тис. грн.</t>
  </si>
  <si>
    <t>Динаміка кількості вихованців дитячо-юнацьких спортивних шкіл приватної форми власності, яким надається фінансова підтримка з бюджету, порівняно з минулим роком, %,</t>
  </si>
  <si>
    <t xml:space="preserve">1.1.5. Сприяння функціонуванню  шкіл вищої спортивної майстерності з пріоритетних видів спорту, в тому числі відрядження спортсменів та тренерів шкіл вищої спортивної майстерності для участі в навчально-тренувальних зборах, чемпіонатах України, Кубках України, інших Всеукраїнських  та  міжнародних спортивних заходах, відповідно до календарних планів  спортивних змагань та навчально-тренувальних зборів шкіл вищої спортивної майстерності; вжиття заходів щодо збільшення власних надходжень.
</t>
  </si>
  <si>
    <t xml:space="preserve">Департамент  молоді та спорту </t>
  </si>
  <si>
    <t>Кількість шкіл вищої спортивної майстерності, од</t>
  </si>
  <si>
    <t>Обсяг витрат на навчально-тренувальну та спортивну роботу учасників ШВСМ , тис. грн.</t>
  </si>
  <si>
    <t>Середньорічна кількість спортсменів ШВСМ, осіб</t>
  </si>
  <si>
    <t>Кількість учасників спортивних заходів та змагань,  осіб</t>
  </si>
  <si>
    <t>Середні витрати на одного спортсмена на навчально-тренувальну та спортивну роботу, тис. грн.</t>
  </si>
  <si>
    <t>Динаміка підготовлених у ШВСМ майстрів спорту України/кандидатів у майстри спорту України/майстрів спорту міжнародного класу/членів збірних команд України/кандидатів до складу збірних команд України, порівняно до попереднього року, %;</t>
  </si>
  <si>
    <t xml:space="preserve">1.1.6. Сприяння функціонуванню Київського міського центру з фізичної культури і спорту інвалідів «Інваспорт» з метою залучення людей з інвалідністю до фізкультурно- оздоровчої діяльності та фізкультурно-спортивної реабілітації та участі збірних команд міста в чемпіонатах Києва та України, навчально-тренувальних зборах, Кубках України, інших Всеукраїнських змаганнях з різних видів спорту серед спортсменів з обмеженими можливостями,  відповідно до Календарного плану спортивних заходів з видів спорту осіб з інвалідністю та фізкультурно-спортивної реабілітації.
</t>
  </si>
  <si>
    <t>Департамент  молоді та спорту, Київський міський центр з фізичної культури і спорту інвалідів «Інваспорт»</t>
  </si>
  <si>
    <t>Кількість  центрів з фізичної культури і спорту "Інваспорт", од.;</t>
  </si>
  <si>
    <t>Обсяг видатків на навчально-тренувальні збори і змагання та заходи зі спорту для осіб з інвалідністю, тис. грн.</t>
  </si>
  <si>
    <t>Кількість учасників змагань та заходів зі спорту для осіб з інвалідністю, осіб;</t>
  </si>
  <si>
    <t>Середні витрати на одного учасника  змагань та заходів зі спорту для осіб з інвалідністю, тис. грн.</t>
  </si>
  <si>
    <t>Динаміка кількості  учасників змагань та заходів зі спорту для осіб з інвалідністю,  порівняно з минулим роком, %</t>
  </si>
  <si>
    <t xml:space="preserve">1.1.7.Удосконалення мотиваційно-спортивного середовища шляхом забезпечення функціонування штатної спортивної команди резервного спорту міста Києва.
</t>
  </si>
  <si>
    <t>Департамент молоді та спорту</t>
  </si>
  <si>
    <t>Обсяг витрат на функціонування штатної спортивної команди резервного спорту міста  Києва, тис.грн;</t>
  </si>
  <si>
    <t>Кількість спортсменів-інструкторів штатної спортивної команди міста Києва, осіб</t>
  </si>
  <si>
    <t>Середні витрати на одного спортсмена - інструктора, тис.грн.</t>
  </si>
  <si>
    <t>Рівень забезпечення штатної спортивної команди резервного спорту, %.</t>
  </si>
  <si>
    <t>Обсяг видатків на виплату стипендій та винагород, тис.грн.;</t>
  </si>
  <si>
    <t>Кількість стипендіатів та призерів, од.</t>
  </si>
  <si>
    <t>Середній розмір стипендії та винагороди, тис. грн.</t>
  </si>
  <si>
    <t xml:space="preserve">Динміка кількості зайнятих призових місць спортсменів,%. </t>
  </si>
  <si>
    <t xml:space="preserve">1.1.9. Підтримка громадських організацій фізкультурно-спортивної спрямованості          міста Києва, відповідно до Порядку надання фінансової підтримки з бюджету міста Києва громадським організаціям фізкультурно-спортивної спрямованості міста Києва на конкурсних засадах, затвердженого рішенням Київської міської ради від 24 жовтня 2019 року № 17/7590 
</t>
  </si>
  <si>
    <t xml:space="preserve">Департамент  молоді та спорту,   громадські організації фізкультурно-спортивної спрямованості міста Києва </t>
  </si>
  <si>
    <t>Обсяг витрат , тис.грн;</t>
  </si>
  <si>
    <t>Кількість громадських організацій, осіб</t>
  </si>
  <si>
    <t>Середні витрати на одну громадську організацію, тис. грн.</t>
  </si>
  <si>
    <t>Динаміка кількості проведених спортвних заходів та змагань з відповідних видів спорту громадськими організаціями, порівняно з минулим роком, %.</t>
  </si>
  <si>
    <t xml:space="preserve">1.1.10. Формування багаторівневого управління діяльністю у сфері фізичної культури і спорту міста  Києва у відповідності до європейських практик шляхом розробки та супровіду єдиної бази даних  показників розвитку дитячо-юнацького резервного спорту, спорту вищих досягнень, громадських організацій фізкультурно-спортивної спрямованості та інтерактивної карти міста Києва щодо розміщення спортивних споруд, дитячо-юнацьких спортивних шкіл та спортивних клубів, тощо. </t>
  </si>
  <si>
    <t>Кількість баз даних, що розробляються та супроводжуються, од.</t>
  </si>
  <si>
    <t>Середня вартість на розроблення та супровід бази даних, тис. грн.</t>
  </si>
  <si>
    <t>Рівень виконаних робіт, %</t>
  </si>
  <si>
    <t xml:space="preserve">1.1.11. Забезпечення функціонування та розвитку спортивних споруд комунальної власності територіальної громади міста Києва. </t>
  </si>
  <si>
    <t>Департамент  молоді та спорту, районні в місті  Києві державні адміністрації, комунальне підприємство виконавчого органу Київської міської ради (Київської міської державної адміністрації) "Спортивний комплекс", КП "Київський Іподром", комунальне підприємство "Спортивний комплекс "Старт".</t>
  </si>
  <si>
    <t>Обсяг витрат , тис. грн.</t>
  </si>
  <si>
    <t>Кількість відвідувачів комунальних спортивних споруд, осіб.</t>
  </si>
  <si>
    <t>Середній розмір витрат на одного відвідувача, тис. грн.</t>
  </si>
  <si>
    <t>Динаміка відвідувачів комунальних спортивних споруд, в порівняннні з попереднім роком, %</t>
  </si>
  <si>
    <t>1.1.12. Розробка коцепції діяльності та розвитку КП "Київський Іподром", Центру навчання плаванню в Деснянському районі та центрів фізичного здоров'янаселення "Спорт для всіх", з врахуванням збільшення власних надходжень.</t>
  </si>
  <si>
    <t>Кількість концепцій, од.</t>
  </si>
  <si>
    <t>Середні витрати на розроблення однієї концепції, тис. грн.</t>
  </si>
  <si>
    <t>Рівень готовності розробки, %</t>
  </si>
  <si>
    <t xml:space="preserve">1.1.13. Забезпечення розвитку та діяльності  центрів фізичного здоров’я населення «Спорт для всіх». </t>
  </si>
  <si>
    <t>Департамент  молоді та спорту, районні в місті Києві державні адміністрації</t>
  </si>
  <si>
    <t>Кількість центрів "Спорт для всіх"</t>
  </si>
  <si>
    <t>Кількість відвідувачів центрів "Спорт для всіх", осіб.</t>
  </si>
  <si>
    <t xml:space="preserve">Середні витрати на одного  відвідувача центрів "Спорт для всіх", тис. грн. </t>
  </si>
  <si>
    <t>Динаміка кількості відвідувачів центрів "Спорт для всіх", порівняно з попереднім роком, %</t>
  </si>
  <si>
    <t>1.1.14. Проведення моніторингу  спортивних споруд  закладів загальної середньої освіти для проведення навчально-тренувального процесу дитячо-юнацьких спортивних шкіл з метою вжиття в установленому порядку заходів щодо ефективного використання  спортивних залів та майданчиків закладів загальної середньої освіти для тренувань дитячо-юнацьких спортивних шкіл у вільний від занять час на погоджених умовах.</t>
  </si>
  <si>
    <t>Департамент  молоді та спорту, районні в місті  Києві державні адміністрації</t>
  </si>
  <si>
    <t>не потребує фінансування</t>
  </si>
  <si>
    <t>-</t>
  </si>
  <si>
    <t>Кількість закладів загальної середньої освіти, які мають споруди для проведення навчально-тренувального процесу, од.</t>
  </si>
  <si>
    <t>Кількість закладів загальної середньої освіти, з якими укладено договори на використання спортивних споруд, од.</t>
  </si>
  <si>
    <t>1.2. Впровадження гендерної рівності між дівчатами та хлопцями - вихованцями дитячо-юнацьких спортивних шкіл в обраному виді спорту</t>
  </si>
  <si>
    <t>1.2.1. Проведення досліджень щодо гендерної складової серед вихованців  дитячо-юнацьких спортивних шкіл   в обраному виді спорту шляхом: 
   здійснення моніторингу охоплення послугами у сфері фізичної культури та спорту дівчат та хлопців – вихованців дитячо-юнацьких спортивних шкіл до загальної кількості учнів загальноосвітніх  навчальних закладів освіти; 
   ведення електронного реєстру дівчат та хлопців - вихованців дитячо-юнацьких спортивних шкіл;
   виявлення спеціфічних спортивно-фізкультурних потреб дівчат та хлопців щодо відкриття нових дитячо-юнацьких спортивних шкіл, пріоритетних відділень з певних видів спорту, тощо з метою впровадження гендерної рівності між дівчатами та хлопцями - вихованцями дитячо-юнацькихспортивних шкіл в обраному виді спорту.</t>
  </si>
  <si>
    <t>Кількість вихованців ДЮСШ, осіб</t>
  </si>
  <si>
    <t>з них дівчата</t>
  </si>
  <si>
    <t>Кількість тренерів, осіб</t>
  </si>
  <si>
    <t>Рівень виконання досліджень,  %</t>
  </si>
  <si>
    <t>Розділ 2. Залучення всіх верств населення до занять фізичною культурою та спортом</t>
  </si>
  <si>
    <t>2.1. Популяризація спорту серед громадян</t>
  </si>
  <si>
    <t xml:space="preserve">2.1.1. Формування позитивного ставлення громадян до фізичної культури та спорту шляхом проведення фізкультурно-оздоровчих заходів, спортивних змагань, масових заходів, спартакіад, заходів з популяризації та підвищення престижу військової служби, військово-спортивних змагань, урочистостей, тощо  відповідно до Календарного плану спортивних змагань, масових заходів та навчально-тренувальних зборів міста Києва. 
</t>
  </si>
  <si>
    <t>Кількість фізкультурно - масових заходів для населення, що будуть проведені од.</t>
  </si>
  <si>
    <t>Кількість учасників , осіб</t>
  </si>
  <si>
    <t>Середні витрати на проведення одного фізкультурно-масового заходу для населення, грн.</t>
  </si>
  <si>
    <t>Середні витрати на одного учасника фізкультурно-масового заходу для населення, тис. грн.</t>
  </si>
  <si>
    <t>Динаміка кількості учасників заходів, в порівняннні з попереднім роком, %</t>
  </si>
  <si>
    <t xml:space="preserve">2.1.2. Просування соціальної відповідальності бізнесу, органів влади та громадських організацій щодо фізкультурно-оздоровчої діяльності  шляхом:
   проведення міських галузевих, відомчих  змагань та спартакіади серед державних службовців, посадових осіб місцевого самоврядування та участь  збірних команд з видів  спорту у державних, міських, галузевих, відомчих та інших змаганнях з різних видів спорту, відповідно до Календарного плану спортивних змагань, масових заходів та навчально-тренувальних зборів міста Києва; 
   проведення у закладах загальної середньої освіти системи одноступеневих та багатоступеневих спортивно-масових змагань з різних видів спорту;
   проведення професійних та аматорських спортивних заходів;                                                                                                                                                                                                                                           
   покращення матеріально-технічної бази   для забезпечення проведення змагань та навчально-тренувальних зборів на безоплатній основі для вихованців дитячо-юнацьких спортивних шкіл комунальної форми власності.
</t>
  </si>
  <si>
    <t>Департамент молоді та спорту, районні в місті Києві державні адміністрації, Київська міська організація  Фізкультурно-спортивне товариство "Спартак", Громадська організація "Київська міська організація фізкультурно-спортивного товариства "Динамо" України, Громадська організація "Київське міське фізкультурно-спортивне товариство "Україна", Громадська організація "Київське міське відділення Національного олімпійського комітету України",  громадські організації фізкультурно-спортивної спрямованості міста  Києва</t>
  </si>
  <si>
    <t xml:space="preserve">Бюджет міста Києва   </t>
  </si>
  <si>
    <t>Кількість фізкультурно - масових заходів, що будуть проведені од.</t>
  </si>
  <si>
    <t>Кількість учасників фізкультурно - масових заходів, осіб</t>
  </si>
  <si>
    <t>Середні витрати на проведення одного фізкультурно-масового заходу, тис. грн.</t>
  </si>
  <si>
    <t>Середні витрати на одного учасника фізкультурно-масового заходу, тис. грн.</t>
  </si>
  <si>
    <t xml:space="preserve">2.1.3 Створення активної та здорової столиці шляхом проведення, в тому числі за участі видатних спортсменів, заходів з рухової активності населення;  інформування населення щодо можливості правильного (ефективного) використання доступного спортивного обладнання; популяризація спорту серед широких верств населення по доступним заняттям, фізичними вправами на існуючій інфраструктурі міста Києва. 
</t>
  </si>
  <si>
    <t xml:space="preserve">Департамент молоді та спорту, районні в місті Києві державні адміністрації  </t>
  </si>
  <si>
    <t>Кількість учасників фізкультурно - масових заходів для населення, осіб</t>
  </si>
  <si>
    <t>Середні витрати на проведення одного фізкультурно-масового заходу для населення, тис. грн.</t>
  </si>
  <si>
    <t xml:space="preserve">Розділ 3. Розвиток інфраструктури та матеріально-технічної бази для розвитку фізичної культури та спорту, активного відпочинку </t>
  </si>
  <si>
    <t>3.1. Розвиток інфраструктури та матеріально-технічної бази для розвитку фізичної культури та спорту, активного відпочинку та оздоровлення</t>
  </si>
  <si>
    <t xml:space="preserve">3.1.1. Створення сучасних багатофункціональних навчальнотренувальних, спортивних та оздоровчих комплексів шляхом проведення капітального ремонту спортивних споруд комунальної власності  територіальної громади міста Києва. 
</t>
  </si>
  <si>
    <t>Обсяг видактів, тис.грн.</t>
  </si>
  <si>
    <t xml:space="preserve">2. Показник продукту: </t>
  </si>
  <si>
    <t>Кількість закладів, од.</t>
  </si>
  <si>
    <t xml:space="preserve">3. Показник ефективності: </t>
  </si>
  <si>
    <t>Динаміка проведених капітальних ремонтів закладів фізичної культури, в порівнянні з попереднім роком, %</t>
  </si>
  <si>
    <t>3.1.2. Укріплення матеріально-технічної бази  установ і закладів фізичної культури та спорту та вдосконалення матеріально-технічного забезпечення дитячого, дитячо-юнацького та резервного спорту шляхом придбання обладнання і предметів довгострокового користування для установ та закладів фізичної культури і спорту комунальної власності територіальної громади міста Києва, а також для забезпечення проведення в місті Києві спортивних заходів з різних видів спорту.</t>
  </si>
  <si>
    <t>Кількість придбаного обладнання, од</t>
  </si>
  <si>
    <t>Середні витрати на придбання одиниці обладнання, тис. грн.</t>
  </si>
  <si>
    <t>3.1.3.Створення сучасних багатофункціональних навчально-тренувальних, спортивних та оздоровчих комплексів шляхом реконструкції спортивних споруд та  будівництво спортивних зон в місцях масового відпочинку киян (в т.ч. парки, сквери, пляжі та ін.)</t>
  </si>
  <si>
    <t>Департамент молоді та спорту, районні в місті Києві держані адміністрації,   комунальне підприємство виконавчого органу Київської міської ради (Київської міської державної адміністрації) "Спортивний комплекс", комунальне підприємство "Київський Іподром", комунальне підприємство "Спортивний комплекс "Старт"</t>
  </si>
  <si>
    <t>Кількість об'єктів, од.</t>
  </si>
  <si>
    <t xml:space="preserve">Бюджет міста Києва                     </t>
  </si>
  <si>
    <t>Кількість відвідувачів та спортсменів, осіб</t>
  </si>
  <si>
    <t>Середня вартість реконструкції або будівництва однієї спортивної споруди, тис. грн.</t>
  </si>
  <si>
    <t>Рівень виконання робіт з реконструкції та будівництва, %</t>
  </si>
  <si>
    <t>Підпрограма 3</t>
  </si>
  <si>
    <t>Розділ 1. Оздоровлення та відпочинок дітей міста Києва, в першу чергу дітей, які потребують особливої соціальної уваги та підтримки</t>
  </si>
  <si>
    <t>Підвищення соціальної захищеності дітей та молоді міста</t>
  </si>
  <si>
    <t>1.1. Підвищення ефективності функціонування системи соціальної допомоги</t>
  </si>
  <si>
    <t xml:space="preserve">Департамент молоді та спорту, Об'єднання первинних профспілкових організацій Київської міської державної адмністрації, Об'єднання профспілок, організацій профспілок у м. Києві «Київська міська рада профспілок», Київська міська організація профспілок працівників освіти і науки України </t>
  </si>
  <si>
    <t>Обсяг видатків на заходи з оздоровлення та відпочинку дітей, тис. грн</t>
  </si>
  <si>
    <t>В тому числі  на заходи з оздоровлення та відпочинку за рахунок коштів бюджету міста Києва, тис. грн</t>
  </si>
  <si>
    <t>Кількість дітей, яким надано послуги з оздоровлення та відпочинку, осіб</t>
  </si>
  <si>
    <t>з них дівчата, осіб</t>
  </si>
  <si>
    <t>Середні витрати на оздоровлення та відпочинок однієї дитини, тис. грн</t>
  </si>
  <si>
    <t xml:space="preserve">Інші джерела </t>
  </si>
  <si>
    <t>В тому числі на оздоровлення за рахунок коштів бюджету міста Києва, тис. грн</t>
  </si>
  <si>
    <t>Динаміка кількості дітей, охоплених заходами з оздоровлення та відпочинку, порівняно з минулим роком, %</t>
  </si>
  <si>
    <t>в т.ч. дівчаток, %</t>
  </si>
  <si>
    <t xml:space="preserve">1.1.2. Забезпечення оздоровлення та відпочинку дітей з інвалідністю, дітей, які потребують особливих умов для оздоровлення, які є членами збірної команди міста Києва, спортсменами Київського центру з фізичної культури і спорту інвалідів "Інваспорт", відповідно до порядку організації оздоровлення та відпочинку дітей міста Києва, затвердженого наказом Департаменту молоді та спорту виконавчого органу Київської міської ради (Київської міської державної адмінстрації)
</t>
  </si>
  <si>
    <t>Департамент молоді та спорту,
Київський міський центр з фізичної культури і спорту інвалідів "Інваспорт"</t>
  </si>
  <si>
    <t>з них дівчата, %</t>
  </si>
  <si>
    <t xml:space="preserve">Служба у справах дітей та сім'ї, Київський міський центр соціальних служб </t>
  </si>
  <si>
    <t xml:space="preserve">1.1.4.  Забезпечення оздоровлення дітей-сиріт та дітей, позбавлених батьківського піклування, вихованців закладів освіти, які перебувають на повному державному утриманні, під час літнього канікулярного періоду терміном до 90 днів, відповідно до порядку організації оздоровлення та відпочинку дітей міста Києва, затвердженого наказом Служби у справах дітей та сім'ї  за погодженням Департаменту молоді та спорту 
</t>
  </si>
  <si>
    <t xml:space="preserve">Служба у справах дітей та сім'ї </t>
  </si>
  <si>
    <t>Обсяг видатків на заходи з оздоровлення дітей, тис. грн</t>
  </si>
  <si>
    <t>Кількість дітей, яким надано послуги з оздоровлення, осіб</t>
  </si>
  <si>
    <t>Середні витрати на оздоровлення однієї дитини, тис. грн</t>
  </si>
  <si>
    <t>Рівень охоплених дітей  заходами з оздоровлення,  %</t>
  </si>
  <si>
    <t>Усього за розділом</t>
  </si>
  <si>
    <t>Розділ 2. Доступність послуг з оздоровлення та відпочинку</t>
  </si>
  <si>
    <t>Розвиток інфраструктури та матеріально-технічної бази для розвитку фізичної культури та спорту, активного відпочинку та оздоровлення</t>
  </si>
  <si>
    <t>2.1.1. Сприяння функціонуванню мережі підліткових клубів за місцем проживання з метою виховання змістовоного дозвілля, сприяння творчого та інтелектуального розвитку молоді шляхом: 
   впровадження нових форм гурткової та клубної роботи, та проведення освітньо-профілактичної роботи з дітьми; 
   проведення культурно-масових заходів; 
   проведення комплектування гуртків, груп та інших творчих об'єднань  підліткових клубів за місцем проживання, яке щорічно затверджується розпорядження виконавчого органу Київської міської ради (Київської міської державної адміністрації); 
   вжиття заходів щодо збільшення власних надходжень підліткових клубів за місцем проживання</t>
  </si>
  <si>
    <r>
      <t xml:space="preserve">1.1.4. </t>
    </r>
    <r>
      <rPr>
        <sz val="18"/>
        <color indexed="8"/>
        <rFont val="Times New Roman"/>
        <family val="1"/>
        <charset val="204"/>
      </rPr>
      <t>Набуття молодими людьми знань, навичок та інших компетентностей поза системою освіти, реалізація проєктів та проведення заходів з питань розвитку неформальної освіти,</t>
    </r>
    <r>
      <rPr>
        <sz val="18"/>
        <rFont val="Times New Roman"/>
        <family val="1"/>
        <charset val="204"/>
      </rPr>
      <t xml:space="preserve"> в тому числі вуличних культур, профілактики правопорушень в молодіжному середовищи, тощо,  відповідно до Календарного плану реалізації проєктів та проведення  заходів з питань молоді</t>
    </r>
  </si>
  <si>
    <r>
      <t>1.1.1. Забезпечення оздоровлення та відпочинку, в першу чергу дітей, які потребують особливої соціальної уваги та підтримки,  відповідно до порядку організації оздоровлення та відпочинку дітей міста Києва, затвердженого наказом Департаменту молоді та спорту виконавчого органу Київської міської ради (Київської міської державної адмінстрації)</t>
    </r>
    <r>
      <rPr>
        <strike/>
        <sz val="18"/>
        <rFont val="Times New Roman"/>
        <family val="1"/>
        <charset val="204"/>
      </rPr>
      <t xml:space="preserve">
</t>
    </r>
    <r>
      <rPr>
        <sz val="18"/>
        <rFont val="Times New Roman"/>
        <family val="1"/>
        <charset val="204"/>
      </rPr>
      <t xml:space="preserve">   </t>
    </r>
  </si>
  <si>
    <r>
      <t>1.1.1. Забезпечення оздоровлення та відпочинку, в першу чергу дітей, які потребують особливої соціальної уваги та підтримки,  відповідно до порядку організації оздоровлення та відпочинку дітей міста Києва, затвердженого наказом Департаменту молоді та спорту виконавчого органу Київської міської ради (Київської міської державної адміністрації)</t>
    </r>
    <r>
      <rPr>
        <strike/>
        <sz val="18"/>
        <rFont val="Times New Roman"/>
        <family val="1"/>
        <charset val="204"/>
      </rPr>
      <t xml:space="preserve">
</t>
    </r>
    <r>
      <rPr>
        <sz val="18"/>
        <rFont val="Times New Roman"/>
        <family val="1"/>
        <charset val="204"/>
      </rPr>
      <t xml:space="preserve">   </t>
    </r>
  </si>
  <si>
    <r>
      <t>1.1.3.  Забезпечення оздоровлення та відпочинку, в першу чергу дітей,  які потребують особливої  соціальної уваги та підтримки,</t>
    </r>
    <r>
      <rPr>
        <sz val="18"/>
        <color indexed="10"/>
        <rFont val="Times New Roman"/>
        <family val="1"/>
        <charset val="204"/>
      </rPr>
      <t xml:space="preserve"> </t>
    </r>
    <r>
      <rPr>
        <sz val="18"/>
        <rFont val="Times New Roman"/>
        <family val="1"/>
        <charset val="204"/>
      </rPr>
      <t xml:space="preserve">відповідно до порядку організації оздоровлення та відпочинку дітей міста Києва, затвердженого наказом Служби у справах дітей та сім'ї  за погодженням Департаменту молоді та спорту 
</t>
    </r>
  </si>
  <si>
    <t xml:space="preserve">1.1.8. Заохочення кращих спортсменів міста  Києва та їх тренерів шляхом виплат винагород спортсменам міста Києва та їх тренерам-викладачам, які посіли 1 - 6 місця на Олімпійських, Паралімпійських та Дефлімпійських іграх та чемпіонам, призерам спортивних змагань міжнародного, Всеукраїнського, міського рівня та виплат стипендій голови Київської міської державної адміністрації видатним спортсменам міста Києва, відповідно до окремих розпоряджень виконавчого органу Київської міської рад  (Київської міської державної адміністрації) та інше. Поліпшення житлових умов для провідних спортсменів - киян та їх тренерів, переможців та призерів Олімпійських, Паралімпійських і Дефлімпійських ігор, Європейських ігор, чемпіонатів світу.
</t>
  </si>
  <si>
    <r>
      <t xml:space="preserve">1.1.8. Заохочення кращих спортсменів міста  Києва та їх тренерів шляхом виплат винагород спортсменам міста Києва та їх тренерам-викладачам, які посіли 1 - 6 місця на Олімпійських, Паралімпійських та Дефлімпійських іграх та чемпіонам, призерам спортивних змагань міжнародного, Всеукраїнського, міського рівня та виплат стипендій голови Київської міської державної адміністрації та </t>
    </r>
    <r>
      <rPr>
        <b/>
        <u/>
        <sz val="17"/>
        <rFont val="Times New Roman"/>
        <family val="1"/>
        <charset val="204"/>
      </rPr>
      <t>Київського міського голови</t>
    </r>
    <r>
      <rPr>
        <sz val="17"/>
        <rFont val="Times New Roman"/>
        <family val="1"/>
        <charset val="204"/>
      </rPr>
      <t xml:space="preserve"> видатним спортсменам міста Києва,</t>
    </r>
    <r>
      <rPr>
        <b/>
        <u/>
        <sz val="17"/>
        <rFont val="Times New Roman"/>
        <family val="1"/>
        <charset val="204"/>
      </rPr>
      <t xml:space="preserve"> видатним діячам фізичної культури і спорту міста Києва,  тощо </t>
    </r>
    <r>
      <rPr>
        <sz val="17"/>
        <rFont val="Times New Roman"/>
        <family val="1"/>
        <charset val="204"/>
      </rPr>
      <t xml:space="preserve">відповідно до окремих розпоряджень виконавчого органу Київської міської рад  (Київської міської державної адміністрації) та інше. Поліпшення житлових умов для провідних спортсменів - киян та їх тренерів, переможців та призерів Олімпійських, Паралімпійських і Дефлімпійських ігор, Європейських ігор, чемпіонатів світу.
</t>
    </r>
  </si>
  <si>
    <t>Розділ 5. Зміцнення матеріально-технічної бази закладів, які реалізують політику у сфері молодіжної політики</t>
  </si>
  <si>
    <t>Розділ 4. Національно-патріотичне виховання молоді</t>
  </si>
  <si>
    <t>Розділ 2. Створення умов для навчання та виховання підлітків в позаурочний та позанавчальний час за місцем проживання</t>
  </si>
  <si>
    <r>
      <rPr>
        <b/>
        <sz val="18"/>
        <rFont val="Times New Roman"/>
        <family val="1"/>
        <charset val="204"/>
      </rPr>
      <t xml:space="preserve">1.1.5. </t>
    </r>
    <r>
      <rPr>
        <sz val="18"/>
        <color indexed="8"/>
        <rFont val="Times New Roman"/>
        <family val="1"/>
        <charset val="204"/>
      </rPr>
      <t>Набуття молодими людьми знань, навичок та інших компетентностей поза системою освіти, реалізація проєктів та проведення заходів з питань розвитку неформальної освіти,</t>
    </r>
    <r>
      <rPr>
        <sz val="18"/>
        <rFont val="Times New Roman"/>
        <family val="1"/>
        <charset val="204"/>
      </rPr>
      <t xml:space="preserve"> в тому числі вуличних культур, профілактики правопорушень в молодіжному середовищи, тощо,  відповідно до Календарного плану реалізації проєктів та проведення  заходів з питань молоді</t>
    </r>
  </si>
  <si>
    <r>
      <rPr>
        <b/>
        <sz val="18"/>
        <rFont val="Times New Roman"/>
        <family val="1"/>
        <charset val="204"/>
      </rPr>
      <t xml:space="preserve">1.1.6. </t>
    </r>
    <r>
      <rPr>
        <sz val="18"/>
        <rFont val="Times New Roman"/>
        <family val="1"/>
        <charset val="204"/>
      </rPr>
      <t xml:space="preserve">Формування позитивного ставлення молоді до фізичної культури і спорту в т.ч. шляхом  реалізації проєктів та проведення заходів спрямованих на популяризацію та утвердження здорового й безпечного способу життя і культури здоров'я серед молоді, відповідно до Календарного плану реалізації проектів та проведення  заходів з питань молоді. </t>
    </r>
  </si>
  <si>
    <r>
      <t xml:space="preserve">3.1.1. Забезпечення оздоровлення та відпочинку, </t>
    </r>
    <r>
      <rPr>
        <b/>
        <u/>
        <sz val="18"/>
        <rFont val="Times New Roman"/>
        <family val="1"/>
        <charset val="204"/>
      </rPr>
      <t>тимчасового перебування дітей</t>
    </r>
    <r>
      <rPr>
        <sz val="18"/>
        <rFont val="Times New Roman"/>
        <family val="1"/>
        <charset val="204"/>
      </rPr>
      <t xml:space="preserve">,  в тому числі дітей, які потребують особливих умов для оздоровлення на базі позаміського дитячого закладу оздоровлення та відпочинку "Зміна" (Київська область, Бородянський район, с. Пилиповичі), комунального підприємства "Дитячий оздоровчий табір "Зачарована долина" Шевченківського району м. Києва (Закарпатська область, Іршавський район, с. Осій) шляхом надання фінансової підтримки </t>
    </r>
    <r>
      <rPr>
        <b/>
        <u/>
        <sz val="18"/>
        <rFont val="Times New Roman"/>
        <family val="1"/>
        <charset val="204"/>
      </rPr>
      <t>та забезпечення функціонування комунальних закладів оздоровлення та відпочинку</t>
    </r>
    <r>
      <rPr>
        <sz val="18"/>
        <rFont val="Times New Roman"/>
        <family val="1"/>
        <charset val="204"/>
      </rPr>
      <t xml:space="preserve">,  
</t>
    </r>
  </si>
  <si>
    <t>Департамент молоді та спорту, Шевченківська районна в місті Києві державна адміністрація, комунальне підприємство "Дитячий оздоровчий табір "Зачарована долина" Шевченківського району м.Києва</t>
  </si>
  <si>
    <t>Департамент молоді та спорту, Шевченківська районна в місті Києві державна адміністрація, позаміський дитячий заклад оздоровлення та відпочинку "Зміна", комунальне підприємство "Дитячий оздоровчий табір "Зачарована долина" Шевченківського району м. Києва</t>
  </si>
  <si>
    <t>2023 - 2024 роки</t>
  </si>
  <si>
    <t>Рівень виконання заходамии, %</t>
  </si>
  <si>
    <r>
      <t xml:space="preserve">Динаміка чисельності молоді, яка буде охоплена заходами, в порівнянні з </t>
    </r>
    <r>
      <rPr>
        <b/>
        <sz val="18"/>
        <color indexed="8"/>
        <rFont val="Times New Roman"/>
        <family val="1"/>
        <charset val="204"/>
      </rPr>
      <t xml:space="preserve">базовим </t>
    </r>
    <r>
      <rPr>
        <sz val="18"/>
        <color indexed="8"/>
        <rFont val="Times New Roman"/>
        <family val="1"/>
        <charset val="204"/>
      </rPr>
      <t>роком %</t>
    </r>
  </si>
  <si>
    <r>
      <t xml:space="preserve">Динаміка чисельності молоді, яка буде охоплена заходами, в порівнянні з </t>
    </r>
    <r>
      <rPr>
        <b/>
        <sz val="18"/>
        <color indexed="8"/>
        <rFont val="Times New Roman"/>
        <family val="1"/>
        <charset val="204"/>
      </rPr>
      <t xml:space="preserve">базовим </t>
    </r>
    <r>
      <rPr>
        <sz val="18"/>
        <color indexed="8"/>
        <rFont val="Times New Roman"/>
        <family val="1"/>
        <charset val="204"/>
      </rPr>
      <t>роком, %</t>
    </r>
  </si>
  <si>
    <r>
      <t xml:space="preserve">Динаміка оновлення матеріально-технічної бази порівняно з </t>
    </r>
    <r>
      <rPr>
        <b/>
        <sz val="18"/>
        <color indexed="8"/>
        <rFont val="Times New Roman"/>
        <family val="1"/>
        <charset val="204"/>
      </rPr>
      <t>базовим роком,</t>
    </r>
    <r>
      <rPr>
        <sz val="18"/>
        <color indexed="8"/>
        <rFont val="Times New Roman"/>
        <family val="1"/>
        <charset val="204"/>
      </rPr>
      <t xml:space="preserve"> %</t>
    </r>
  </si>
  <si>
    <t>Динаміка забезпечення капітальним ремонтом закладів молодіжної політики, в порівнянні з базовим роком, %</t>
  </si>
  <si>
    <t>Динаміка кількості учасників заходів, в порівняннні з базовим роком, %</t>
  </si>
  <si>
    <r>
      <t xml:space="preserve">1.1.12. Розробка коцепції діяльності </t>
    </r>
    <r>
      <rPr>
        <b/>
        <u/>
        <sz val="18"/>
        <rFont val="Times New Roman"/>
        <family val="1"/>
        <charset val="204"/>
      </rPr>
      <t xml:space="preserve">та розвитку дитячо - юнацьких спортивних шкіл міста Києва, </t>
    </r>
    <r>
      <rPr>
        <sz val="18"/>
        <rFont val="Times New Roman"/>
        <family val="1"/>
        <charset val="204"/>
      </rPr>
      <t xml:space="preserve"> КП "Київський Іподром", Центру навчання плаванню в Деснянському районі та центрів фізичного здоров'я населення "Спорт для всіх", з врахуванням збільшення власних надходжень.</t>
    </r>
  </si>
  <si>
    <t>Рівень виконання заходу, %</t>
  </si>
  <si>
    <t>1.1.4. Призначення Премії Київського міського голови "Волонтер року" для молоді міста Києва за волонтерську діяльність</t>
  </si>
  <si>
    <t>Динаміка кількості зайнятих призових місць, порівняно з минулим роком, %</t>
  </si>
  <si>
    <t>Динаміка кількості проведених спортивних заходів та змагань з відповідних видів спорту громадськими організаціями, порівняно з минулим роком, %.</t>
  </si>
  <si>
    <t>Динаміка кількості учасників заходів, в порівнянні з попереднім роком,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</si>
</sst>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0_ ;[Red]\-#,##0.00\ "/>
  </numFmts>
  <fonts count="33" x14ac:knownFonts="1">
    <font>
      <sz val="11"/>
      <color theme="1"/>
      <name val="Calibri"/>
      <family val="2"/>
      <scheme val="minor"/>
    </font>
    <font>
      <sz val="12"/>
      <name val="Arial"/>
      <family val="2"/>
      <charset val="204"/>
    </font>
    <font>
      <b/>
      <sz val="10"/>
      <name val="Times New Roman"/>
      <family val="1"/>
      <charset val="204"/>
    </font>
    <font>
      <sz val="10"/>
      <name val="Arial"/>
      <family val="2"/>
      <charset val="204"/>
    </font>
    <font>
      <sz val="11"/>
      <color indexed="8"/>
      <name val="Calibri"/>
      <family val="2"/>
      <charset val="204"/>
    </font>
    <font>
      <sz val="10"/>
      <color indexed="17"/>
      <name val="Times New Roman"/>
      <family val="1"/>
      <charset val="204"/>
    </font>
    <font>
      <b/>
      <sz val="18"/>
      <name val="Times New Roman"/>
      <family val="1"/>
      <charset val="204"/>
    </font>
    <font>
      <b/>
      <sz val="18"/>
      <color indexed="8"/>
      <name val="Times New Roman"/>
      <family val="1"/>
      <charset val="204"/>
    </font>
    <font>
      <b/>
      <sz val="16"/>
      <name val="Times New Roman"/>
      <family val="1"/>
      <charset val="204"/>
    </font>
    <font>
      <sz val="8"/>
      <name val="Calibri"/>
      <family val="2"/>
    </font>
    <font>
      <sz val="18"/>
      <name val="Times New Roman"/>
      <family val="1"/>
      <charset val="204"/>
    </font>
    <font>
      <sz val="18"/>
      <color theme="1"/>
      <name val="Calibri"/>
      <family val="2"/>
      <scheme val="minor"/>
    </font>
    <font>
      <sz val="18"/>
      <color indexed="8"/>
      <name val="Times New Roman"/>
      <family val="1"/>
      <charset val="204"/>
    </font>
    <font>
      <sz val="18"/>
      <name val="Arial"/>
      <family val="2"/>
      <charset val="204"/>
    </font>
    <font>
      <sz val="18"/>
      <color indexed="10"/>
      <name val="Times New Roman"/>
      <family val="1"/>
      <charset val="204"/>
    </font>
    <font>
      <sz val="18"/>
      <color indexed="10"/>
      <name val="Arial"/>
      <family val="2"/>
      <charset val="204"/>
    </font>
    <font>
      <sz val="18"/>
      <color indexed="62"/>
      <name val="Times New Roman"/>
      <family val="1"/>
      <charset val="204"/>
    </font>
    <font>
      <sz val="18"/>
      <color indexed="8"/>
      <name val="Calibri"/>
      <family val="2"/>
      <charset val="204"/>
    </font>
    <font>
      <sz val="18"/>
      <color indexed="17"/>
      <name val="Times New Roman"/>
      <family val="1"/>
      <charset val="204"/>
    </font>
    <font>
      <sz val="18"/>
      <name val="Calibri"/>
      <family val="2"/>
      <charset val="204"/>
    </font>
    <font>
      <strike/>
      <sz val="18"/>
      <name val="Times New Roman"/>
      <family val="1"/>
      <charset val="204"/>
    </font>
    <font>
      <b/>
      <sz val="24"/>
      <name val="Times New Roman"/>
      <family val="1"/>
      <charset val="204"/>
    </font>
    <font>
      <b/>
      <sz val="22"/>
      <name val="Times New Roman"/>
      <family val="1"/>
      <charset val="204"/>
    </font>
    <font>
      <b/>
      <sz val="22"/>
      <color indexed="8"/>
      <name val="Times New Roman"/>
      <family val="1"/>
      <charset val="204"/>
    </font>
    <font>
      <sz val="17"/>
      <name val="Times New Roman"/>
      <family val="1"/>
      <charset val="204"/>
    </font>
    <font>
      <b/>
      <u/>
      <sz val="17"/>
      <name val="Times New Roman"/>
      <family val="1"/>
      <charset val="204"/>
    </font>
    <font>
      <sz val="18"/>
      <color theme="1"/>
      <name val="Times New Roman"/>
      <family val="1"/>
      <charset val="204"/>
    </font>
    <font>
      <b/>
      <sz val="18"/>
      <color theme="1"/>
      <name val="Times New Roman"/>
      <family val="1"/>
      <charset val="204"/>
    </font>
    <font>
      <sz val="22"/>
      <color indexed="8"/>
      <name val="Times New Roman"/>
      <family val="1"/>
      <charset val="204"/>
    </font>
    <font>
      <sz val="22"/>
      <name val="Times New Roman"/>
      <family val="1"/>
      <charset val="204"/>
    </font>
    <font>
      <sz val="16"/>
      <name val="Times New Roman"/>
      <family val="1"/>
      <charset val="204"/>
    </font>
    <font>
      <sz val="15"/>
      <name val="Times New Roman"/>
      <family val="1"/>
      <charset val="204"/>
    </font>
    <font>
      <b/>
      <u/>
      <sz val="18"/>
      <name val="Times New Roman"/>
      <family val="1"/>
      <charset val="204"/>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1046">
    <xf numFmtId="0" fontId="0" fillId="0" borderId="0" xfId="0"/>
    <xf numFmtId="0" fontId="0" fillId="2" borderId="0" xfId="0" applyFill="1"/>
    <xf numFmtId="0" fontId="1" fillId="2" borderId="0" xfId="0" applyFont="1" applyFill="1"/>
    <xf numFmtId="0" fontId="3" fillId="2" borderId="0" xfId="0" applyFont="1" applyFill="1"/>
    <xf numFmtId="2" fontId="3" fillId="2" borderId="8" xfId="0" applyNumberFormat="1" applyFont="1" applyFill="1" applyBorder="1" applyAlignment="1">
      <alignment horizontal="center"/>
    </xf>
    <xf numFmtId="2" fontId="3" fillId="2" borderId="0" xfId="0" applyNumberFormat="1" applyFont="1" applyFill="1" applyAlignment="1">
      <alignment horizontal="center"/>
    </xf>
    <xf numFmtId="0" fontId="2" fillId="2" borderId="3" xfId="0" applyFont="1" applyFill="1" applyBorder="1" applyAlignment="1">
      <alignment horizontal="center" vertical="center" wrapText="1"/>
    </xf>
    <xf numFmtId="0" fontId="10" fillId="4" borderId="9" xfId="0" applyFont="1" applyFill="1" applyBorder="1" applyAlignment="1">
      <alignment horizontal="center" vertical="top" wrapText="1"/>
    </xf>
    <xf numFmtId="0" fontId="10" fillId="4" borderId="1" xfId="0" applyFont="1" applyFill="1" applyBorder="1" applyAlignment="1">
      <alignment horizontal="center" vertical="top" wrapText="1"/>
    </xf>
    <xf numFmtId="0" fontId="10" fillId="4" borderId="1" xfId="0" applyFont="1" applyFill="1" applyBorder="1" applyAlignment="1">
      <alignment horizontal="right" vertical="center" wrapText="1"/>
    </xf>
    <xf numFmtId="4" fontId="10" fillId="4" borderId="2" xfId="0" applyNumberFormat="1" applyFont="1" applyFill="1" applyBorder="1" applyAlignment="1">
      <alignment horizontal="center" vertical="center" wrapText="1"/>
    </xf>
    <xf numFmtId="164" fontId="10" fillId="4" borderId="5" xfId="0" applyNumberFormat="1" applyFont="1" applyFill="1" applyBorder="1" applyAlignment="1">
      <alignment horizontal="center" vertical="center" wrapText="1"/>
    </xf>
    <xf numFmtId="0" fontId="11" fillId="4" borderId="0" xfId="0" applyFont="1" applyFill="1"/>
    <xf numFmtId="0" fontId="10" fillId="4" borderId="8" xfId="0" applyFont="1" applyFill="1" applyBorder="1" applyAlignment="1">
      <alignment horizontal="center" vertical="top" wrapText="1"/>
    </xf>
    <xf numFmtId="0" fontId="10" fillId="4" borderId="6" xfId="0" applyFont="1" applyFill="1" applyBorder="1" applyAlignment="1"/>
    <xf numFmtId="0" fontId="10" fillId="4" borderId="6" xfId="0" applyFont="1" applyFill="1" applyBorder="1" applyAlignment="1">
      <alignment horizontal="right" vertical="center"/>
    </xf>
    <xf numFmtId="4" fontId="10" fillId="4" borderId="7" xfId="0" applyNumberFormat="1" applyFont="1" applyFill="1" applyBorder="1" applyAlignment="1">
      <alignment horizontal="center" vertical="center"/>
    </xf>
    <xf numFmtId="164" fontId="12" fillId="4" borderId="3" xfId="0" applyNumberFormat="1" applyFont="1" applyFill="1" applyBorder="1" applyAlignment="1">
      <alignment horizontal="justify" vertical="center" wrapText="1"/>
    </xf>
    <xf numFmtId="165" fontId="10" fillId="4" borderId="5" xfId="0" applyNumberFormat="1" applyFont="1" applyFill="1" applyBorder="1" applyAlignment="1">
      <alignment horizontal="center" vertical="center" wrapText="1"/>
    </xf>
    <xf numFmtId="165" fontId="10" fillId="4" borderId="3" xfId="0" applyNumberFormat="1" applyFont="1" applyFill="1" applyBorder="1" applyAlignment="1">
      <alignment horizontal="center" vertical="center" wrapText="1"/>
    </xf>
    <xf numFmtId="4" fontId="10" fillId="4" borderId="7" xfId="0" applyNumberFormat="1" applyFont="1" applyFill="1" applyBorder="1" applyAlignment="1">
      <alignment horizontal="center" vertical="center" wrapText="1"/>
    </xf>
    <xf numFmtId="164" fontId="12" fillId="4" borderId="5" xfId="0" applyNumberFormat="1" applyFont="1" applyFill="1" applyBorder="1" applyAlignment="1">
      <alignment horizontal="justify" vertical="center" wrapText="1"/>
    </xf>
    <xf numFmtId="0" fontId="10" fillId="4" borderId="8" xfId="0" applyFont="1" applyFill="1" applyBorder="1"/>
    <xf numFmtId="164" fontId="6" fillId="4" borderId="5" xfId="0" applyNumberFormat="1" applyFont="1" applyFill="1" applyBorder="1" applyAlignment="1">
      <alignment horizontal="justify" vertical="center" wrapText="1"/>
    </xf>
    <xf numFmtId="1" fontId="10" fillId="4" borderId="5" xfId="0" applyNumberFormat="1" applyFont="1" applyFill="1" applyBorder="1" applyAlignment="1">
      <alignment horizontal="center" vertical="center" wrapText="1"/>
    </xf>
    <xf numFmtId="1" fontId="10" fillId="4" borderId="3" xfId="0" applyNumberFormat="1" applyFont="1" applyFill="1" applyBorder="1" applyAlignment="1">
      <alignment horizontal="center" vertical="center" wrapText="1"/>
    </xf>
    <xf numFmtId="0" fontId="13" fillId="4" borderId="6" xfId="0" applyFont="1" applyFill="1" applyBorder="1" applyAlignment="1"/>
    <xf numFmtId="0" fontId="13" fillId="4" borderId="6" xfId="0" applyFont="1" applyFill="1" applyBorder="1" applyAlignment="1">
      <alignment vertical="center"/>
    </xf>
    <xf numFmtId="0" fontId="13" fillId="4" borderId="7" xfId="0" applyFont="1" applyFill="1" applyBorder="1" applyAlignment="1">
      <alignment vertical="center"/>
    </xf>
    <xf numFmtId="3" fontId="10" fillId="4" borderId="5" xfId="0" applyNumberFormat="1" applyFont="1" applyFill="1" applyBorder="1" applyAlignment="1">
      <alignment horizontal="center" vertical="center" wrapText="1"/>
    </xf>
    <xf numFmtId="3" fontId="10" fillId="4" borderId="3" xfId="0" applyNumberFormat="1" applyFont="1" applyFill="1" applyBorder="1" applyAlignment="1">
      <alignment horizontal="center" vertical="center" wrapText="1"/>
    </xf>
    <xf numFmtId="0" fontId="13" fillId="4" borderId="6" xfId="0" applyFont="1" applyFill="1" applyBorder="1"/>
    <xf numFmtId="0" fontId="13" fillId="4" borderId="7" xfId="0" applyFont="1" applyFill="1" applyBorder="1"/>
    <xf numFmtId="164" fontId="10" fillId="4" borderId="3" xfId="0" applyNumberFormat="1" applyFont="1" applyFill="1" applyBorder="1" applyAlignment="1">
      <alignment horizontal="justify" vertical="center" wrapText="1"/>
    </xf>
    <xf numFmtId="4" fontId="10" fillId="4" borderId="5" xfId="0" applyNumberFormat="1" applyFont="1" applyFill="1" applyBorder="1" applyAlignment="1">
      <alignment horizontal="center" vertical="center" wrapText="1"/>
    </xf>
    <xf numFmtId="164" fontId="10" fillId="4" borderId="5" xfId="0" applyNumberFormat="1" applyFont="1" applyFill="1" applyBorder="1" applyAlignment="1">
      <alignment horizontal="justify" vertical="center" wrapText="1"/>
    </xf>
    <xf numFmtId="165" fontId="12" fillId="4" borderId="5" xfId="0" applyNumberFormat="1" applyFont="1" applyFill="1" applyBorder="1" applyAlignment="1">
      <alignment horizontal="center" vertical="center" wrapText="1"/>
    </xf>
    <xf numFmtId="165" fontId="12" fillId="4" borderId="3" xfId="0" applyNumberFormat="1" applyFont="1" applyFill="1" applyBorder="1" applyAlignment="1">
      <alignment horizontal="center" vertical="center" wrapText="1"/>
    </xf>
    <xf numFmtId="0" fontId="13" fillId="4" borderId="12" xfId="0" applyFont="1" applyFill="1" applyBorder="1"/>
    <xf numFmtId="0" fontId="13" fillId="4" borderId="11" xfId="0" applyFont="1" applyFill="1" applyBorder="1"/>
    <xf numFmtId="0" fontId="10" fillId="4" borderId="6" xfId="0" applyFont="1" applyFill="1" applyBorder="1" applyAlignment="1">
      <alignment horizontal="right" vertical="center" wrapText="1"/>
    </xf>
    <xf numFmtId="164" fontId="10" fillId="4" borderId="3" xfId="0" applyNumberFormat="1" applyFont="1" applyFill="1" applyBorder="1" applyAlignment="1">
      <alignment horizontal="center" vertical="center" wrapText="1"/>
    </xf>
    <xf numFmtId="0" fontId="10" fillId="4" borderId="7" xfId="0" applyFont="1" applyFill="1" applyBorder="1" applyAlignment="1">
      <alignment horizontal="center" vertical="top" wrapText="1"/>
    </xf>
    <xf numFmtId="0" fontId="10" fillId="4" borderId="6" xfId="0" applyFont="1" applyFill="1" applyBorder="1" applyAlignment="1">
      <alignment horizontal="center" vertical="top" wrapText="1"/>
    </xf>
    <xf numFmtId="0" fontId="10" fillId="4" borderId="7" xfId="0" applyFont="1" applyFill="1" applyBorder="1" applyAlignment="1">
      <alignment horizontal="justify" vertical="top" wrapText="1"/>
    </xf>
    <xf numFmtId="164" fontId="10" fillId="4" borderId="9" xfId="0" applyNumberFormat="1" applyFont="1" applyFill="1" applyBorder="1" applyAlignment="1">
      <alignment horizontal="justify" vertical="center" wrapText="1"/>
    </xf>
    <xf numFmtId="165" fontId="10" fillId="4" borderId="2" xfId="0" applyNumberFormat="1" applyFont="1" applyFill="1" applyBorder="1" applyAlignment="1">
      <alignment horizontal="center" vertical="center" wrapText="1"/>
    </xf>
    <xf numFmtId="165" fontId="10" fillId="4" borderId="9" xfId="0" applyNumberFormat="1" applyFont="1" applyFill="1" applyBorder="1" applyAlignment="1">
      <alignment horizontal="center" vertical="center" wrapText="1"/>
    </xf>
    <xf numFmtId="0" fontId="10" fillId="4" borderId="14" xfId="0" applyFont="1" applyFill="1" applyBorder="1" applyAlignment="1">
      <alignment horizontal="right" vertical="center" wrapText="1"/>
    </xf>
    <xf numFmtId="0" fontId="10" fillId="4" borderId="0" xfId="0" applyFont="1" applyFill="1" applyBorder="1" applyAlignment="1">
      <alignment horizontal="right" vertical="center"/>
    </xf>
    <xf numFmtId="0" fontId="10" fillId="4" borderId="0" xfId="0" applyFont="1" applyFill="1" applyBorder="1" applyAlignment="1">
      <alignment horizontal="center" vertical="top" wrapText="1"/>
    </xf>
    <xf numFmtId="0" fontId="10" fillId="4" borderId="8" xfId="0" applyFont="1" applyFill="1" applyBorder="1" applyAlignment="1">
      <alignment horizontal="justify" vertical="top" wrapText="1"/>
    </xf>
    <xf numFmtId="0" fontId="10" fillId="4" borderId="8" xfId="0" applyFont="1" applyFill="1" applyBorder="1" applyAlignment="1">
      <alignment vertical="top" wrapText="1"/>
    </xf>
    <xf numFmtId="0" fontId="10" fillId="4" borderId="10" xfId="0" applyFont="1" applyFill="1" applyBorder="1" applyAlignment="1">
      <alignment vertical="top" wrapText="1"/>
    </xf>
    <xf numFmtId="0" fontId="10" fillId="4" borderId="10" xfId="0" applyFont="1" applyFill="1" applyBorder="1" applyAlignment="1">
      <alignment horizontal="justify" vertical="top" wrapText="1"/>
    </xf>
    <xf numFmtId="0" fontId="10" fillId="4" borderId="10" xfId="0" applyFont="1" applyFill="1" applyBorder="1" applyAlignment="1">
      <alignment horizontal="center" vertical="top" wrapText="1"/>
    </xf>
    <xf numFmtId="0" fontId="10" fillId="4" borderId="13" xfId="0" applyFont="1" applyFill="1" applyBorder="1" applyAlignment="1">
      <alignment horizontal="center" vertical="top" wrapText="1"/>
    </xf>
    <xf numFmtId="0" fontId="10" fillId="4" borderId="11" xfId="0" applyFont="1" applyFill="1" applyBorder="1" applyAlignment="1">
      <alignment horizontal="center" vertical="top" wrapText="1"/>
    </xf>
    <xf numFmtId="1" fontId="12" fillId="4" borderId="5" xfId="0" applyNumberFormat="1" applyFont="1" applyFill="1" applyBorder="1" applyAlignment="1">
      <alignment horizontal="center" vertical="center" wrapText="1"/>
    </xf>
    <xf numFmtId="1" fontId="12" fillId="4" borderId="3" xfId="0" applyNumberFormat="1" applyFont="1" applyFill="1" applyBorder="1" applyAlignment="1">
      <alignment horizontal="center" vertical="center" wrapText="1"/>
    </xf>
    <xf numFmtId="0" fontId="13" fillId="4" borderId="6" xfId="0" applyFont="1" applyFill="1" applyBorder="1" applyAlignment="1">
      <alignment horizontal="center" vertical="top" wrapText="1"/>
    </xf>
    <xf numFmtId="0" fontId="13" fillId="4" borderId="7" xfId="0" applyFont="1" applyFill="1" applyBorder="1" applyAlignment="1">
      <alignment horizontal="center" vertical="top" wrapText="1"/>
    </xf>
    <xf numFmtId="3" fontId="12" fillId="4" borderId="5" xfId="0" applyNumberFormat="1" applyFont="1" applyFill="1" applyBorder="1" applyAlignment="1">
      <alignment horizontal="center" vertical="center" wrapText="1"/>
    </xf>
    <xf numFmtId="3" fontId="12" fillId="4" borderId="3" xfId="0" applyNumberFormat="1" applyFont="1" applyFill="1" applyBorder="1" applyAlignment="1">
      <alignment horizontal="center" vertical="center" wrapText="1"/>
    </xf>
    <xf numFmtId="0" fontId="13" fillId="4" borderId="12" xfId="0" applyFont="1" applyFill="1" applyBorder="1" applyAlignment="1">
      <alignment horizontal="center" vertical="top" wrapText="1"/>
    </xf>
    <xf numFmtId="0" fontId="13" fillId="4" borderId="11" xfId="0" applyFont="1" applyFill="1" applyBorder="1" applyAlignment="1">
      <alignment horizontal="center" vertical="top" wrapText="1"/>
    </xf>
    <xf numFmtId="0" fontId="13" fillId="4" borderId="8" xfId="0" applyFont="1" applyFill="1" applyBorder="1" applyAlignment="1">
      <alignment vertical="top" wrapText="1"/>
    </xf>
    <xf numFmtId="0" fontId="13" fillId="4" borderId="8" xfId="0" applyFont="1" applyFill="1" applyBorder="1" applyAlignment="1">
      <alignment horizontal="center" vertical="top" wrapText="1"/>
    </xf>
    <xf numFmtId="0" fontId="13" fillId="4" borderId="10" xfId="0" applyFont="1" applyFill="1" applyBorder="1" applyAlignment="1">
      <alignment vertical="top" wrapText="1"/>
    </xf>
    <xf numFmtId="0" fontId="13" fillId="4" borderId="10" xfId="0" applyFont="1" applyFill="1" applyBorder="1" applyAlignment="1">
      <alignment horizontal="center" vertical="top" wrapText="1"/>
    </xf>
    <xf numFmtId="0" fontId="6" fillId="4" borderId="1" xfId="0" applyFont="1" applyFill="1" applyBorder="1" applyAlignment="1">
      <alignment horizontal="right" vertical="center" wrapText="1"/>
    </xf>
    <xf numFmtId="4" fontId="6" fillId="4" borderId="2" xfId="0" applyNumberFormat="1" applyFont="1" applyFill="1" applyBorder="1" applyAlignment="1">
      <alignment horizontal="center" vertical="center" wrapText="1"/>
    </xf>
    <xf numFmtId="0" fontId="6" fillId="4" borderId="6" xfId="0" applyFont="1" applyFill="1" applyBorder="1" applyAlignment="1">
      <alignment vertical="center"/>
    </xf>
    <xf numFmtId="0" fontId="6" fillId="4" borderId="0" xfId="0" applyFont="1" applyFill="1" applyBorder="1" applyAlignment="1">
      <alignment vertical="center"/>
    </xf>
    <xf numFmtId="0" fontId="6" fillId="4" borderId="0" xfId="0" applyFont="1" applyFill="1" applyBorder="1" applyAlignment="1">
      <alignment horizontal="right" vertical="center"/>
    </xf>
    <xf numFmtId="0" fontId="10" fillId="4" borderId="0" xfId="0" applyFont="1" applyFill="1" applyBorder="1" applyAlignment="1">
      <alignment horizontal="center" vertical="center" wrapText="1"/>
    </xf>
    <xf numFmtId="0" fontId="6" fillId="4" borderId="6" xfId="0" applyFont="1" applyFill="1" applyBorder="1" applyAlignment="1">
      <alignment horizontal="right" vertical="center"/>
    </xf>
    <xf numFmtId="4" fontId="6" fillId="4" borderId="7" xfId="0" applyNumberFormat="1" applyFont="1" applyFill="1" applyBorder="1" applyAlignment="1">
      <alignment horizontal="center" vertical="center"/>
    </xf>
    <xf numFmtId="165" fontId="6" fillId="4" borderId="0" xfId="0" applyNumberFormat="1" applyFont="1" applyFill="1" applyBorder="1" applyAlignment="1">
      <alignment horizontal="center" vertical="center" wrapText="1"/>
    </xf>
    <xf numFmtId="0" fontId="6" fillId="4" borderId="7" xfId="0" applyFont="1" applyFill="1" applyBorder="1" applyAlignment="1">
      <alignment horizontal="center" vertical="center"/>
    </xf>
    <xf numFmtId="0" fontId="6" fillId="4" borderId="6" xfId="0" applyFont="1" applyFill="1" applyBorder="1" applyAlignment="1">
      <alignment horizontal="right" vertical="center" wrapText="1"/>
    </xf>
    <xf numFmtId="4" fontId="6" fillId="4" borderId="7" xfId="0" applyNumberFormat="1" applyFont="1" applyFill="1" applyBorder="1" applyAlignment="1">
      <alignment horizontal="center" vertical="center" wrapText="1"/>
    </xf>
    <xf numFmtId="0" fontId="6" fillId="4" borderId="12" xfId="0" applyFont="1" applyFill="1" applyBorder="1" applyAlignment="1">
      <alignment vertical="center"/>
    </xf>
    <xf numFmtId="0" fontId="6" fillId="4" borderId="13" xfId="0" applyFont="1" applyFill="1" applyBorder="1" applyAlignment="1">
      <alignment vertical="center"/>
    </xf>
    <xf numFmtId="0" fontId="6" fillId="4" borderId="13" xfId="0" applyFont="1" applyFill="1" applyBorder="1" applyAlignment="1">
      <alignment horizontal="right" vertical="center"/>
    </xf>
    <xf numFmtId="0" fontId="10" fillId="4" borderId="13" xfId="0" applyFont="1" applyFill="1" applyBorder="1" applyAlignment="1">
      <alignment horizontal="right" vertical="center"/>
    </xf>
    <xf numFmtId="0" fontId="10" fillId="4" borderId="13" xfId="0" applyFont="1" applyFill="1" applyBorder="1" applyAlignment="1">
      <alignment horizontal="center" vertical="center" wrapText="1"/>
    </xf>
    <xf numFmtId="0" fontId="6" fillId="4" borderId="12" xfId="0" applyFont="1" applyFill="1" applyBorder="1" applyAlignment="1">
      <alignment horizontal="right" vertical="center"/>
    </xf>
    <xf numFmtId="4" fontId="6" fillId="4" borderId="11" xfId="0" applyNumberFormat="1" applyFont="1" applyFill="1" applyBorder="1" applyAlignment="1">
      <alignment horizontal="center" vertical="center"/>
    </xf>
    <xf numFmtId="165" fontId="6" fillId="4" borderId="13" xfId="0" applyNumberFormat="1" applyFont="1" applyFill="1" applyBorder="1" applyAlignment="1">
      <alignment horizontal="center" vertical="center" wrapText="1"/>
    </xf>
    <xf numFmtId="0" fontId="6" fillId="4" borderId="11" xfId="0" applyFont="1" applyFill="1" applyBorder="1" applyAlignment="1">
      <alignment horizontal="center" vertical="center"/>
    </xf>
    <xf numFmtId="0" fontId="10" fillId="4" borderId="6" xfId="0" applyFont="1" applyFill="1" applyBorder="1" applyAlignment="1">
      <alignment horizontal="center" wrapText="1"/>
    </xf>
    <xf numFmtId="0" fontId="10" fillId="4" borderId="6" xfId="0" applyFont="1" applyFill="1" applyBorder="1" applyAlignment="1">
      <alignment wrapText="1"/>
    </xf>
    <xf numFmtId="0" fontId="10" fillId="4" borderId="7" xfId="0" applyFont="1" applyFill="1" applyBorder="1" applyAlignment="1">
      <alignment vertical="top" wrapText="1"/>
    </xf>
    <xf numFmtId="0" fontId="10" fillId="4" borderId="11" xfId="0" applyFont="1" applyFill="1" applyBorder="1" applyAlignment="1">
      <alignment vertical="top" wrapText="1"/>
    </xf>
    <xf numFmtId="0" fontId="10" fillId="4" borderId="11" xfId="0" applyFont="1" applyFill="1" applyBorder="1" applyAlignment="1">
      <alignment horizontal="justify" vertical="top" wrapText="1"/>
    </xf>
    <xf numFmtId="0" fontId="10" fillId="4" borderId="12" xfId="0" applyFont="1" applyFill="1" applyBorder="1" applyAlignment="1">
      <alignment horizontal="center" vertical="top" wrapText="1"/>
    </xf>
    <xf numFmtId="165" fontId="12" fillId="4" borderId="3" xfId="0" applyNumberFormat="1" applyFont="1" applyFill="1" applyBorder="1" applyAlignment="1">
      <alignment horizontal="justify" vertical="center" wrapText="1"/>
    </xf>
    <xf numFmtId="0" fontId="10" fillId="4" borderId="0" xfId="0" applyFont="1" applyFill="1" applyBorder="1" applyAlignment="1">
      <alignment vertical="center"/>
    </xf>
    <xf numFmtId="0" fontId="10" fillId="4" borderId="14" xfId="0" applyFont="1" applyFill="1" applyBorder="1" applyAlignment="1">
      <alignment horizontal="center" vertical="top" wrapText="1"/>
    </xf>
    <xf numFmtId="0" fontId="10" fillId="4" borderId="0" xfId="0" applyFont="1" applyFill="1" applyBorder="1" applyAlignment="1">
      <alignment vertical="top" wrapText="1"/>
    </xf>
    <xf numFmtId="165" fontId="12" fillId="4" borderId="7" xfId="0" applyNumberFormat="1" applyFont="1" applyFill="1" applyBorder="1" applyAlignment="1">
      <alignment horizontal="center" vertical="center" wrapText="1"/>
    </xf>
    <xf numFmtId="165" fontId="12" fillId="4" borderId="8" xfId="0" applyNumberFormat="1" applyFont="1" applyFill="1" applyBorder="1" applyAlignment="1">
      <alignment horizontal="center" vertical="center" wrapText="1"/>
    </xf>
    <xf numFmtId="4" fontId="10" fillId="4" borderId="11" xfId="0" applyNumberFormat="1" applyFont="1" applyFill="1" applyBorder="1" applyAlignment="1">
      <alignment horizontal="center" vertical="center" wrapText="1"/>
    </xf>
    <xf numFmtId="165" fontId="12" fillId="4" borderId="2" xfId="0" applyNumberFormat="1" applyFont="1" applyFill="1" applyBorder="1" applyAlignment="1">
      <alignment horizontal="center" vertical="center" wrapText="1"/>
    </xf>
    <xf numFmtId="0" fontId="10" fillId="4" borderId="5" xfId="0" applyFont="1" applyFill="1" applyBorder="1" applyAlignment="1">
      <alignment horizontal="justify" vertical="center" wrapText="1"/>
    </xf>
    <xf numFmtId="165" fontId="14" fillId="4" borderId="0" xfId="0" applyNumberFormat="1" applyFont="1" applyFill="1" applyBorder="1" applyAlignment="1">
      <alignment horizontal="center" vertical="center" wrapText="1"/>
    </xf>
    <xf numFmtId="165" fontId="14" fillId="4" borderId="7" xfId="0" applyNumberFormat="1" applyFont="1" applyFill="1" applyBorder="1" applyAlignment="1">
      <alignment horizontal="center" vertical="center" wrapText="1"/>
    </xf>
    <xf numFmtId="0" fontId="10" fillId="4" borderId="0" xfId="0" applyFont="1" applyFill="1" applyBorder="1" applyAlignment="1">
      <alignment horizontal="left" vertical="top" wrapText="1"/>
    </xf>
    <xf numFmtId="165" fontId="6" fillId="4" borderId="14" xfId="0" applyNumberFormat="1" applyFont="1" applyFill="1" applyBorder="1" applyAlignment="1">
      <alignment horizontal="center" vertical="center" wrapText="1"/>
    </xf>
    <xf numFmtId="0" fontId="6" fillId="4" borderId="2" xfId="0" applyFont="1" applyFill="1" applyBorder="1" applyAlignment="1">
      <alignment horizontal="center" vertical="center"/>
    </xf>
    <xf numFmtId="0" fontId="6" fillId="4" borderId="0" xfId="0" applyFont="1" applyFill="1" applyBorder="1" applyAlignment="1">
      <alignment vertical="top" wrapText="1"/>
    </xf>
    <xf numFmtId="0" fontId="6" fillId="4" borderId="0" xfId="0" applyFont="1" applyFill="1" applyBorder="1" applyAlignment="1">
      <alignment horizontal="center" vertical="center" wrapText="1"/>
    </xf>
    <xf numFmtId="0" fontId="6" fillId="4" borderId="0" xfId="0" applyFont="1" applyFill="1" applyBorder="1" applyAlignment="1">
      <alignment horizontal="center" vertical="top" wrapText="1"/>
    </xf>
    <xf numFmtId="4" fontId="6" fillId="4" borderId="11" xfId="0" applyNumberFormat="1" applyFont="1" applyFill="1" applyBorder="1" applyAlignment="1">
      <alignment horizontal="center" vertical="center" wrapText="1"/>
    </xf>
    <xf numFmtId="1" fontId="12" fillId="4" borderId="11" xfId="0" applyNumberFormat="1" applyFont="1" applyFill="1" applyBorder="1" applyAlignment="1">
      <alignment horizontal="center" vertical="center" wrapText="1"/>
    </xf>
    <xf numFmtId="1" fontId="12" fillId="4" borderId="10" xfId="0" applyNumberFormat="1" applyFont="1" applyFill="1" applyBorder="1" applyAlignment="1">
      <alignment horizontal="center" vertical="center" wrapText="1"/>
    </xf>
    <xf numFmtId="3" fontId="12" fillId="4" borderId="2" xfId="0" applyNumberFormat="1" applyFont="1" applyFill="1" applyBorder="1" applyAlignment="1">
      <alignment horizontal="center" vertical="center" wrapText="1"/>
    </xf>
    <xf numFmtId="3" fontId="12" fillId="4" borderId="10" xfId="0" applyNumberFormat="1" applyFont="1" applyFill="1" applyBorder="1" applyAlignment="1">
      <alignment horizontal="center" vertical="center" wrapText="1"/>
    </xf>
    <xf numFmtId="164" fontId="12" fillId="4" borderId="9" xfId="0" applyNumberFormat="1" applyFont="1" applyFill="1" applyBorder="1" applyAlignment="1">
      <alignment horizontal="justify" vertical="center" wrapText="1"/>
    </xf>
    <xf numFmtId="165" fontId="12" fillId="4" borderId="9" xfId="0" applyNumberFormat="1" applyFont="1" applyFill="1" applyBorder="1" applyAlignment="1">
      <alignment horizontal="center" vertical="center" wrapText="1"/>
    </xf>
    <xf numFmtId="0" fontId="6" fillId="4" borderId="1" xfId="0" applyFont="1" applyFill="1" applyBorder="1" applyAlignment="1">
      <alignment vertical="center"/>
    </xf>
    <xf numFmtId="0" fontId="10" fillId="4" borderId="14" xfId="0" applyFont="1" applyFill="1" applyBorder="1" applyAlignment="1">
      <alignment vertical="center"/>
    </xf>
    <xf numFmtId="0" fontId="6" fillId="4" borderId="12" xfId="1" applyFont="1" applyFill="1" applyBorder="1" applyAlignment="1">
      <alignment horizontal="center" vertical="top" wrapText="1"/>
    </xf>
    <xf numFmtId="0" fontId="6" fillId="4" borderId="13" xfId="1" applyFont="1" applyFill="1" applyBorder="1" applyAlignment="1">
      <alignment horizontal="justify" vertical="top" wrapText="1"/>
    </xf>
    <xf numFmtId="0" fontId="6" fillId="4" borderId="13" xfId="1" applyFont="1" applyFill="1" applyBorder="1" applyAlignment="1">
      <alignment horizontal="center" vertical="top" wrapText="1"/>
    </xf>
    <xf numFmtId="0" fontId="6" fillId="4" borderId="12" xfId="0" applyFont="1" applyFill="1" applyBorder="1" applyAlignment="1">
      <alignment horizontal="right" vertical="center" wrapText="1"/>
    </xf>
    <xf numFmtId="0" fontId="6" fillId="4" borderId="13" xfId="1" applyFont="1" applyFill="1" applyBorder="1" applyAlignment="1">
      <alignment horizontal="left" vertical="top" wrapText="1"/>
    </xf>
    <xf numFmtId="0" fontId="6" fillId="4" borderId="13"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12" fillId="4" borderId="0" xfId="1" applyFont="1" applyFill="1" applyAlignment="1">
      <alignment horizontal="left" vertical="top"/>
    </xf>
    <xf numFmtId="0" fontId="6" fillId="4" borderId="1" xfId="1" applyFont="1" applyFill="1" applyBorder="1" applyAlignment="1">
      <alignment horizontal="center" vertical="top" wrapText="1"/>
    </xf>
    <xf numFmtId="0" fontId="6" fillId="4" borderId="14" xfId="1" applyFont="1" applyFill="1" applyBorder="1" applyAlignment="1">
      <alignment horizontal="justify" vertical="top" wrapText="1"/>
    </xf>
    <xf numFmtId="0" fontId="6" fillId="4" borderId="14" xfId="1" applyFont="1" applyFill="1" applyBorder="1" applyAlignment="1">
      <alignment horizontal="center" vertical="top" wrapText="1"/>
    </xf>
    <xf numFmtId="0" fontId="6" fillId="4" borderId="14" xfId="1" applyFont="1" applyFill="1" applyBorder="1" applyAlignment="1">
      <alignment horizontal="right" vertical="center" wrapText="1"/>
    </xf>
    <xf numFmtId="4" fontId="6" fillId="4" borderId="14" xfId="1" applyNumberFormat="1" applyFont="1" applyFill="1" applyBorder="1" applyAlignment="1">
      <alignment horizontal="center" vertical="center" wrapText="1"/>
    </xf>
    <xf numFmtId="0" fontId="6" fillId="4" borderId="1" xfId="0" applyFont="1" applyFill="1" applyBorder="1" applyAlignment="1">
      <alignment horizontal="right" vertical="center"/>
    </xf>
    <xf numFmtId="0" fontId="6" fillId="4" borderId="14" xfId="1" applyFont="1" applyFill="1" applyBorder="1" applyAlignment="1">
      <alignment horizontal="left" vertical="top" wrapText="1"/>
    </xf>
    <xf numFmtId="0" fontId="6" fillId="4" borderId="14" xfId="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6" xfId="1" applyFont="1" applyFill="1" applyBorder="1" applyAlignment="1">
      <alignment horizontal="center" vertical="top" wrapText="1"/>
    </xf>
    <xf numFmtId="0" fontId="6" fillId="4" borderId="0" xfId="1" applyFont="1" applyFill="1" applyBorder="1" applyAlignment="1">
      <alignment horizontal="justify" vertical="top" wrapText="1"/>
    </xf>
    <xf numFmtId="0" fontId="6" fillId="4" borderId="0" xfId="1" applyFont="1" applyFill="1" applyBorder="1" applyAlignment="1">
      <alignment horizontal="center" vertical="top" wrapText="1"/>
    </xf>
    <xf numFmtId="0" fontId="6" fillId="4" borderId="0" xfId="1" applyFont="1" applyFill="1" applyBorder="1" applyAlignment="1">
      <alignment horizontal="right" vertical="center" wrapText="1"/>
    </xf>
    <xf numFmtId="4" fontId="6" fillId="4" borderId="0" xfId="1" applyNumberFormat="1" applyFont="1" applyFill="1" applyBorder="1" applyAlignment="1">
      <alignment horizontal="center" vertical="center" wrapText="1"/>
    </xf>
    <xf numFmtId="0" fontId="6" fillId="4" borderId="0" xfId="1" applyFont="1" applyFill="1" applyBorder="1" applyAlignment="1">
      <alignment horizontal="left" vertical="top" wrapText="1"/>
    </xf>
    <xf numFmtId="0" fontId="6" fillId="4" borderId="0" xfId="1" applyFont="1" applyFill="1" applyBorder="1" applyAlignment="1">
      <alignment horizontal="center" vertical="center" wrapText="1"/>
    </xf>
    <xf numFmtId="0" fontId="6" fillId="4" borderId="7" xfId="1" applyFont="1" applyFill="1" applyBorder="1" applyAlignment="1">
      <alignment horizontal="center" vertical="center" wrapText="1"/>
    </xf>
    <xf numFmtId="0" fontId="10" fillId="4" borderId="0" xfId="0" applyFont="1" applyFill="1" applyBorder="1" applyAlignment="1">
      <alignment horizontal="justify" vertical="top"/>
    </xf>
    <xf numFmtId="165" fontId="10" fillId="4" borderId="7" xfId="0" applyNumberFormat="1" applyFont="1" applyFill="1" applyBorder="1" applyAlignment="1">
      <alignment horizontal="center" vertical="center" wrapText="1"/>
    </xf>
    <xf numFmtId="165" fontId="10" fillId="4" borderId="8" xfId="0" applyNumberFormat="1" applyFont="1" applyFill="1" applyBorder="1" applyAlignment="1">
      <alignment horizontal="center" vertical="center" wrapText="1"/>
    </xf>
    <xf numFmtId="0" fontId="10" fillId="4" borderId="7" xfId="0" applyFont="1" applyFill="1" applyBorder="1" applyAlignment="1">
      <alignment horizontal="justify" vertical="center" wrapText="1"/>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0" fillId="4" borderId="6" xfId="0" applyFont="1" applyFill="1" applyBorder="1" applyAlignment="1">
      <alignment horizontal="center" vertical="top"/>
    </xf>
    <xf numFmtId="0" fontId="10" fillId="4" borderId="6" xfId="0" applyFont="1" applyFill="1" applyBorder="1" applyAlignment="1">
      <alignment horizontal="justify" vertical="top"/>
    </xf>
    <xf numFmtId="0" fontId="10" fillId="4" borderId="7" xfId="0" applyFont="1" applyFill="1" applyBorder="1" applyAlignment="1">
      <alignment horizontal="justify" vertical="top"/>
    </xf>
    <xf numFmtId="165" fontId="10" fillId="4" borderId="7" xfId="0" applyNumberFormat="1" applyFont="1" applyFill="1" applyBorder="1" applyAlignment="1">
      <alignment horizontal="justify" vertical="center" wrapText="1"/>
    </xf>
    <xf numFmtId="4" fontId="10" fillId="4" borderId="5" xfId="1" applyNumberFormat="1" applyFont="1" applyFill="1" applyBorder="1" applyAlignment="1">
      <alignment horizontal="center" vertical="center" wrapText="1"/>
    </xf>
    <xf numFmtId="166" fontId="12" fillId="4" borderId="11" xfId="1" applyNumberFormat="1" applyFont="1" applyFill="1" applyBorder="1" applyAlignment="1">
      <alignment horizontal="justify" vertical="center" wrapText="1"/>
    </xf>
    <xf numFmtId="4" fontId="12" fillId="4" borderId="11" xfId="1" applyNumberFormat="1" applyFont="1" applyFill="1" applyBorder="1" applyAlignment="1">
      <alignment horizontal="center" vertical="center" wrapText="1"/>
    </xf>
    <xf numFmtId="4" fontId="12" fillId="4" borderId="10" xfId="1" applyNumberFormat="1" applyFont="1" applyFill="1" applyBorder="1" applyAlignment="1">
      <alignment horizontal="center" vertical="center" wrapText="1"/>
    </xf>
    <xf numFmtId="164" fontId="12" fillId="4" borderId="7" xfId="0" applyNumberFormat="1" applyFont="1" applyFill="1" applyBorder="1" applyAlignment="1">
      <alignment horizontal="justify" vertical="center" wrapText="1"/>
    </xf>
    <xf numFmtId="165" fontId="12" fillId="4" borderId="7" xfId="0" applyNumberFormat="1" applyFont="1" applyFill="1" applyBorder="1" applyAlignment="1">
      <alignment horizontal="justify" vertical="center" wrapText="1"/>
    </xf>
    <xf numFmtId="164" fontId="12" fillId="4" borderId="7" xfId="0" applyNumberFormat="1" applyFont="1" applyFill="1" applyBorder="1" applyAlignment="1">
      <alignment horizontal="center" vertical="center" wrapText="1"/>
    </xf>
    <xf numFmtId="164" fontId="12" fillId="4" borderId="8" xfId="0" applyNumberFormat="1" applyFont="1" applyFill="1" applyBorder="1" applyAlignment="1">
      <alignment horizontal="center" vertical="center" wrapText="1"/>
    </xf>
    <xf numFmtId="0" fontId="10" fillId="4" borderId="12" xfId="0" applyFont="1" applyFill="1" applyBorder="1" applyAlignment="1">
      <alignment horizontal="center" vertical="top"/>
    </xf>
    <xf numFmtId="0" fontId="12" fillId="4" borderId="11" xfId="0" applyFont="1" applyFill="1" applyBorder="1" applyAlignment="1">
      <alignment horizontal="justify"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6" fillId="4" borderId="13" xfId="0" applyFont="1" applyFill="1" applyBorder="1" applyAlignment="1">
      <alignment horizontal="center" vertical="center" wrapText="1"/>
    </xf>
    <xf numFmtId="165" fontId="10" fillId="4" borderId="13" xfId="0" applyNumberFormat="1" applyFont="1" applyFill="1" applyBorder="1" applyAlignment="1">
      <alignment horizontal="center" vertical="center" wrapText="1"/>
    </xf>
    <xf numFmtId="0" fontId="17" fillId="4" borderId="0" xfId="1" applyFont="1" applyFill="1" applyAlignment="1">
      <alignment horizontal="left" vertical="top"/>
    </xf>
    <xf numFmtId="164" fontId="10" fillId="4" borderId="11" xfId="0" applyNumberFormat="1" applyFont="1" applyFill="1" applyBorder="1" applyAlignment="1">
      <alignment horizontal="justify" vertical="center" wrapText="1"/>
    </xf>
    <xf numFmtId="165" fontId="10" fillId="4" borderId="7" xfId="1" applyNumberFormat="1" applyFont="1" applyFill="1" applyBorder="1" applyAlignment="1">
      <alignment horizontal="center" vertical="center" wrapText="1"/>
    </xf>
    <xf numFmtId="165" fontId="10" fillId="4" borderId="8" xfId="1" applyNumberFormat="1" applyFont="1" applyFill="1" applyBorder="1" applyAlignment="1">
      <alignment horizontal="center" vertical="center" wrapText="1"/>
    </xf>
    <xf numFmtId="0" fontId="10" fillId="4" borderId="8" xfId="1" applyFont="1" applyFill="1" applyBorder="1" applyAlignment="1">
      <alignment vertical="top" wrapText="1"/>
    </xf>
    <xf numFmtId="0" fontId="10" fillId="4" borderId="6" xfId="1" applyFont="1" applyFill="1" applyBorder="1" applyAlignment="1">
      <alignment horizontal="center" vertical="top" wrapText="1"/>
    </xf>
    <xf numFmtId="165" fontId="10" fillId="4" borderId="2" xfId="1" applyNumberFormat="1" applyFont="1" applyFill="1" applyBorder="1" applyAlignment="1">
      <alignment horizontal="center" vertical="center" wrapText="1"/>
    </xf>
    <xf numFmtId="165" fontId="10" fillId="4" borderId="9" xfId="1" applyNumberFormat="1" applyFont="1" applyFill="1" applyBorder="1" applyAlignment="1">
      <alignment horizontal="center" vertical="center" wrapText="1"/>
    </xf>
    <xf numFmtId="164" fontId="10" fillId="4" borderId="2" xfId="0" applyNumberFormat="1" applyFont="1" applyFill="1" applyBorder="1" applyAlignment="1">
      <alignment horizontal="justify" vertical="center" wrapText="1"/>
    </xf>
    <xf numFmtId="0" fontId="10" fillId="4" borderId="7" xfId="1" applyFont="1" applyFill="1" applyBorder="1" applyAlignment="1">
      <alignment horizontal="center" vertical="top" wrapText="1"/>
    </xf>
    <xf numFmtId="3" fontId="10" fillId="4" borderId="10" xfId="0" applyNumberFormat="1" applyFont="1" applyFill="1" applyBorder="1" applyAlignment="1">
      <alignment horizontal="center" vertical="center" wrapText="1"/>
    </xf>
    <xf numFmtId="3" fontId="10" fillId="4" borderId="9" xfId="0" applyNumberFormat="1" applyFont="1" applyFill="1" applyBorder="1" applyAlignment="1">
      <alignment horizontal="center" vertical="center" wrapText="1"/>
    </xf>
    <xf numFmtId="165" fontId="10" fillId="4" borderId="11" xfId="0" applyNumberFormat="1" applyFont="1" applyFill="1" applyBorder="1" applyAlignment="1">
      <alignment horizontal="center" vertical="center" wrapText="1"/>
    </xf>
    <xf numFmtId="0" fontId="10" fillId="4" borderId="10" xfId="1" applyFont="1" applyFill="1" applyBorder="1" applyAlignment="1">
      <alignment vertical="top" wrapText="1"/>
    </xf>
    <xf numFmtId="0" fontId="10" fillId="4" borderId="12" xfId="1" applyFont="1" applyFill="1" applyBorder="1" applyAlignment="1">
      <alignment horizontal="center" vertical="top" wrapText="1"/>
    </xf>
    <xf numFmtId="0" fontId="10" fillId="4" borderId="11" xfId="1" applyFont="1" applyFill="1" applyBorder="1" applyAlignment="1">
      <alignment horizontal="center" vertical="top" wrapText="1"/>
    </xf>
    <xf numFmtId="0" fontId="10" fillId="4" borderId="9" xfId="1" applyFont="1" applyFill="1" applyBorder="1" applyAlignment="1">
      <alignment vertical="top" wrapText="1"/>
    </xf>
    <xf numFmtId="0" fontId="10" fillId="4" borderId="1" xfId="1" applyFont="1" applyFill="1" applyBorder="1" applyAlignment="1">
      <alignment horizontal="center" vertical="top" wrapText="1"/>
    </xf>
    <xf numFmtId="0" fontId="10" fillId="4" borderId="2" xfId="1" applyFont="1" applyFill="1" applyBorder="1" applyAlignment="1">
      <alignment horizontal="center" vertical="top" wrapText="1"/>
    </xf>
    <xf numFmtId="0" fontId="10" fillId="4" borderId="6" xfId="1" applyFont="1" applyFill="1" applyBorder="1" applyAlignment="1">
      <alignment vertical="top" wrapText="1"/>
    </xf>
    <xf numFmtId="0" fontId="10" fillId="4" borderId="7" xfId="1" applyFont="1" applyFill="1" applyBorder="1" applyAlignment="1">
      <alignment vertical="top" wrapText="1"/>
    </xf>
    <xf numFmtId="165" fontId="10" fillId="4" borderId="10" xfId="0" applyNumberFormat="1" applyFont="1" applyFill="1" applyBorder="1" applyAlignment="1">
      <alignment horizontal="center" vertical="center" wrapText="1"/>
    </xf>
    <xf numFmtId="0" fontId="18" fillId="4" borderId="0" xfId="1" applyFont="1" applyFill="1" applyAlignment="1">
      <alignment horizontal="left" vertical="top"/>
    </xf>
    <xf numFmtId="0" fontId="10" fillId="4" borderId="8" xfId="1" applyFont="1" applyFill="1" applyBorder="1" applyAlignment="1">
      <alignment horizontal="center" vertical="top" wrapText="1"/>
    </xf>
    <xf numFmtId="0" fontId="10" fillId="4" borderId="8" xfId="1" applyFont="1" applyFill="1" applyBorder="1" applyAlignment="1">
      <alignment horizontal="justify" vertical="top" wrapText="1"/>
    </xf>
    <xf numFmtId="164" fontId="10" fillId="4" borderId="7" xfId="0" applyNumberFormat="1" applyFont="1" applyFill="1" applyBorder="1" applyAlignment="1">
      <alignment horizontal="justify" vertical="center" wrapText="1"/>
    </xf>
    <xf numFmtId="3" fontId="10" fillId="4" borderId="7" xfId="0" applyNumberFormat="1" applyFont="1" applyFill="1" applyBorder="1" applyAlignment="1">
      <alignment horizontal="center" vertical="center" wrapText="1"/>
    </xf>
    <xf numFmtId="3" fontId="10" fillId="4" borderId="8" xfId="0" applyNumberFormat="1" applyFont="1" applyFill="1" applyBorder="1" applyAlignment="1">
      <alignment horizontal="center" vertical="center" wrapText="1"/>
    </xf>
    <xf numFmtId="0" fontId="10" fillId="4" borderId="12" xfId="1" applyFont="1" applyFill="1" applyBorder="1" applyAlignment="1">
      <alignment vertical="top" wrapText="1"/>
    </xf>
    <xf numFmtId="0" fontId="10" fillId="4" borderId="11" xfId="1" applyFont="1" applyFill="1" applyBorder="1" applyAlignment="1">
      <alignment vertical="top" wrapText="1"/>
    </xf>
    <xf numFmtId="0" fontId="19" fillId="4" borderId="5" xfId="1" applyFont="1" applyFill="1" applyBorder="1" applyAlignment="1">
      <alignment vertical="top"/>
    </xf>
    <xf numFmtId="0" fontId="10" fillId="4" borderId="11" xfId="1" applyFont="1" applyFill="1" applyBorder="1" applyAlignment="1">
      <alignment horizontal="justify" vertical="center" wrapText="1"/>
    </xf>
    <xf numFmtId="165" fontId="10" fillId="4" borderId="11" xfId="1" applyNumberFormat="1" applyFont="1" applyFill="1" applyBorder="1" applyAlignment="1">
      <alignment horizontal="center" vertical="center" wrapText="1"/>
    </xf>
    <xf numFmtId="165" fontId="10" fillId="4" borderId="10" xfId="1" applyNumberFormat="1" applyFont="1" applyFill="1" applyBorder="1" applyAlignment="1">
      <alignment horizontal="center" vertical="center" wrapText="1"/>
    </xf>
    <xf numFmtId="0" fontId="19" fillId="4" borderId="6" xfId="1" applyFont="1" applyFill="1" applyBorder="1" applyAlignment="1">
      <alignment vertical="top"/>
    </xf>
    <xf numFmtId="0" fontId="10" fillId="4" borderId="5" xfId="1" applyFont="1" applyFill="1" applyBorder="1" applyAlignment="1">
      <alignment horizontal="justify" vertical="center" wrapText="1"/>
    </xf>
    <xf numFmtId="165" fontId="10" fillId="4" borderId="5" xfId="1" applyNumberFormat="1" applyFont="1" applyFill="1" applyBorder="1" applyAlignment="1">
      <alignment horizontal="center" vertical="center" wrapText="1"/>
    </xf>
    <xf numFmtId="165" fontId="10" fillId="4" borderId="3" xfId="1" applyNumberFormat="1" applyFont="1" applyFill="1" applyBorder="1" applyAlignment="1">
      <alignment horizontal="center" vertical="center" wrapText="1"/>
    </xf>
    <xf numFmtId="0" fontId="19" fillId="4" borderId="8" xfId="1" applyFont="1" applyFill="1" applyBorder="1" applyAlignment="1">
      <alignment vertical="top"/>
    </xf>
    <xf numFmtId="0" fontId="10" fillId="4" borderId="6" xfId="1" applyFont="1" applyFill="1" applyBorder="1" applyAlignment="1">
      <alignment vertical="top"/>
    </xf>
    <xf numFmtId="165" fontId="10" fillId="4" borderId="4" xfId="1" applyNumberFormat="1" applyFont="1" applyFill="1" applyBorder="1" applyAlignment="1">
      <alignment horizontal="center" vertical="center" wrapText="1"/>
    </xf>
    <xf numFmtId="0" fontId="10" fillId="4" borderId="7" xfId="1" applyFont="1" applyFill="1" applyBorder="1" applyAlignment="1">
      <alignment vertical="top"/>
    </xf>
    <xf numFmtId="3" fontId="10" fillId="4" borderId="11" xfId="1" applyNumberFormat="1" applyFont="1" applyFill="1" applyBorder="1" applyAlignment="1">
      <alignment horizontal="center" vertical="center" wrapText="1"/>
    </xf>
    <xf numFmtId="3" fontId="10" fillId="4" borderId="10" xfId="1" applyNumberFormat="1" applyFont="1" applyFill="1" applyBorder="1" applyAlignment="1">
      <alignment horizontal="center" vertical="center" wrapText="1"/>
    </xf>
    <xf numFmtId="3" fontId="10" fillId="4" borderId="3" xfId="1" applyNumberFormat="1" applyFont="1" applyFill="1" applyBorder="1" applyAlignment="1">
      <alignment horizontal="center" vertical="center" wrapText="1"/>
    </xf>
    <xf numFmtId="0" fontId="19" fillId="4" borderId="7" xfId="1" applyFont="1" applyFill="1" applyBorder="1" applyAlignment="1">
      <alignment vertical="top"/>
    </xf>
    <xf numFmtId="0" fontId="19" fillId="4" borderId="10" xfId="1" applyFont="1" applyFill="1" applyBorder="1" applyAlignment="1">
      <alignment vertical="top"/>
    </xf>
    <xf numFmtId="0" fontId="19" fillId="4" borderId="11" xfId="1" applyFont="1" applyFill="1" applyBorder="1" applyAlignment="1">
      <alignment vertical="top"/>
    </xf>
    <xf numFmtId="0" fontId="19" fillId="4" borderId="12" xfId="1" applyFont="1" applyFill="1" applyBorder="1" applyAlignment="1">
      <alignment vertical="top"/>
    </xf>
    <xf numFmtId="3" fontId="10" fillId="4" borderId="7" xfId="1" applyNumberFormat="1" applyFont="1" applyFill="1" applyBorder="1" applyAlignment="1">
      <alignment horizontal="center" vertical="center" wrapText="1"/>
    </xf>
    <xf numFmtId="3" fontId="10" fillId="4" borderId="8" xfId="1" applyNumberFormat="1" applyFont="1" applyFill="1" applyBorder="1" applyAlignment="1">
      <alignment horizontal="center" vertical="center" wrapText="1"/>
    </xf>
    <xf numFmtId="0" fontId="10" fillId="4" borderId="7" xfId="1" applyFont="1" applyFill="1" applyBorder="1" applyAlignment="1">
      <alignment horizontal="justify" vertical="center" wrapText="1"/>
    </xf>
    <xf numFmtId="165" fontId="10" fillId="4" borderId="11" xfId="1" applyNumberFormat="1" applyFont="1" applyFill="1" applyBorder="1" applyAlignment="1">
      <alignment horizontal="center" vertical="center"/>
    </xf>
    <xf numFmtId="0" fontId="10" fillId="4" borderId="11" xfId="1" applyFont="1" applyFill="1" applyBorder="1" applyAlignment="1">
      <alignment horizontal="justify" vertical="top" wrapText="1"/>
    </xf>
    <xf numFmtId="0" fontId="19" fillId="4" borderId="15" xfId="1" applyFont="1" applyFill="1" applyBorder="1" applyAlignment="1">
      <alignment vertical="top"/>
    </xf>
    <xf numFmtId="3" fontId="10" fillId="4" borderId="5" xfId="1" applyNumberFormat="1" applyFont="1" applyFill="1" applyBorder="1" applyAlignment="1">
      <alignment horizontal="center" vertical="center" wrapText="1"/>
    </xf>
    <xf numFmtId="164" fontId="10" fillId="4" borderId="11" xfId="0" applyNumberFormat="1" applyFont="1" applyFill="1" applyBorder="1" applyAlignment="1">
      <alignment vertical="center" wrapText="1"/>
    </xf>
    <xf numFmtId="0" fontId="10" fillId="4" borderId="11" xfId="1" applyFont="1" applyFill="1" applyBorder="1" applyAlignment="1">
      <alignment horizontal="center" vertical="center"/>
    </xf>
    <xf numFmtId="0" fontId="10" fillId="4" borderId="10" xfId="1" applyFont="1" applyFill="1" applyBorder="1" applyAlignment="1">
      <alignment horizontal="center" vertical="center"/>
    </xf>
    <xf numFmtId="0" fontId="19" fillId="4" borderId="3" xfId="1" applyFont="1" applyFill="1" applyBorder="1" applyAlignment="1">
      <alignment vertical="top"/>
    </xf>
    <xf numFmtId="0" fontId="10" fillId="4" borderId="3" xfId="1" applyFont="1" applyFill="1" applyBorder="1" applyAlignment="1">
      <alignment vertical="top" wrapText="1"/>
    </xf>
    <xf numFmtId="0" fontId="10" fillId="4" borderId="0" xfId="1" applyFont="1" applyFill="1" applyBorder="1" applyAlignment="1">
      <alignment vertical="top" wrapText="1"/>
    </xf>
    <xf numFmtId="0" fontId="10" fillId="4" borderId="5" xfId="1" applyFont="1" applyFill="1" applyBorder="1" applyAlignment="1">
      <alignment horizontal="justify" vertical="top" wrapText="1"/>
    </xf>
    <xf numFmtId="0" fontId="10" fillId="4" borderId="10" xfId="1" applyFont="1" applyFill="1" applyBorder="1" applyAlignment="1">
      <alignment horizontal="justify" vertical="top" wrapText="1"/>
    </xf>
    <xf numFmtId="0" fontId="10" fillId="4" borderId="10" xfId="1" applyFont="1" applyFill="1" applyBorder="1" applyAlignment="1">
      <alignment horizontal="center" vertical="top" wrapText="1"/>
    </xf>
    <xf numFmtId="0" fontId="10" fillId="4" borderId="13" xfId="1" applyFont="1" applyFill="1" applyBorder="1" applyAlignment="1">
      <alignment vertical="top" wrapText="1"/>
    </xf>
    <xf numFmtId="0" fontId="10" fillId="4" borderId="2" xfId="1" applyFont="1" applyFill="1" applyBorder="1" applyAlignment="1">
      <alignment horizontal="justify" vertical="top" wrapText="1"/>
    </xf>
    <xf numFmtId="4" fontId="10" fillId="4" borderId="2" xfId="1" applyNumberFormat="1" applyFont="1" applyFill="1" applyBorder="1" applyAlignment="1">
      <alignment horizontal="center" vertical="center" wrapText="1"/>
    </xf>
    <xf numFmtId="4" fontId="10" fillId="4" borderId="9" xfId="1" applyNumberFormat="1" applyFont="1" applyFill="1" applyBorder="1" applyAlignment="1">
      <alignment horizontal="center" vertical="center" wrapText="1"/>
    </xf>
    <xf numFmtId="3" fontId="10" fillId="4" borderId="2" xfId="1" applyNumberFormat="1" applyFont="1" applyFill="1" applyBorder="1" applyAlignment="1">
      <alignment horizontal="center" vertical="center" wrapText="1"/>
    </xf>
    <xf numFmtId="3" fontId="10" fillId="4" borderId="9" xfId="1" applyNumberFormat="1" applyFont="1" applyFill="1" applyBorder="1" applyAlignment="1">
      <alignment horizontal="center" vertical="center" wrapText="1"/>
    </xf>
    <xf numFmtId="4" fontId="10" fillId="4" borderId="7" xfId="1" applyNumberFormat="1" applyFont="1" applyFill="1" applyBorder="1" applyAlignment="1">
      <alignment horizontal="center" vertical="center" wrapText="1"/>
    </xf>
    <xf numFmtId="0" fontId="10" fillId="4" borderId="0" xfId="1" applyFont="1" applyFill="1" applyAlignment="1">
      <alignment horizontal="left" vertical="top"/>
    </xf>
    <xf numFmtId="0" fontId="10" fillId="4" borderId="2" xfId="1" applyFont="1" applyFill="1" applyBorder="1" applyAlignment="1">
      <alignment horizontal="justify" vertical="center" wrapText="1"/>
    </xf>
    <xf numFmtId="0" fontId="10" fillId="2" borderId="6" xfId="1" applyFont="1" applyFill="1" applyBorder="1" applyAlignment="1">
      <alignment horizontal="center" vertical="top" wrapText="1"/>
    </xf>
    <xf numFmtId="0" fontId="10" fillId="2" borderId="7" xfId="1" applyFont="1" applyFill="1" applyBorder="1" applyAlignment="1">
      <alignment horizontal="center" vertical="top" wrapText="1"/>
    </xf>
    <xf numFmtId="0" fontId="10" fillId="2" borderId="7" xfId="1" applyFont="1" applyFill="1" applyBorder="1" applyAlignment="1">
      <alignment horizontal="justify" vertical="top" wrapText="1"/>
    </xf>
    <xf numFmtId="0" fontId="10" fillId="2" borderId="6" xfId="0" applyFont="1" applyFill="1" applyBorder="1" applyAlignment="1">
      <alignment horizontal="right" vertical="center"/>
    </xf>
    <xf numFmtId="4" fontId="10" fillId="2" borderId="7" xfId="0" applyNumberFormat="1" applyFont="1" applyFill="1" applyBorder="1" applyAlignment="1">
      <alignment horizontal="center" vertical="center" wrapText="1"/>
    </xf>
    <xf numFmtId="0" fontId="12" fillId="2" borderId="0" xfId="1" applyFont="1" applyFill="1" applyAlignment="1">
      <alignment horizontal="left" vertical="top"/>
    </xf>
    <xf numFmtId="164" fontId="10" fillId="2" borderId="5" xfId="0" applyNumberFormat="1" applyFont="1" applyFill="1" applyBorder="1" applyAlignment="1">
      <alignment horizontal="justify" vertical="center" wrapText="1"/>
    </xf>
    <xf numFmtId="165" fontId="10" fillId="2" borderId="5" xfId="1" applyNumberFormat="1" applyFont="1" applyFill="1" applyBorder="1" applyAlignment="1">
      <alignment horizontal="center" vertical="center" wrapText="1"/>
    </xf>
    <xf numFmtId="0" fontId="10" fillId="2" borderId="5" xfId="1" applyFont="1" applyFill="1" applyBorder="1" applyAlignment="1">
      <alignment horizontal="justify" vertical="center" wrapText="1"/>
    </xf>
    <xf numFmtId="4" fontId="10" fillId="2" borderId="5" xfId="1" applyNumberFormat="1" applyFont="1" applyFill="1" applyBorder="1" applyAlignment="1">
      <alignment horizontal="center" vertical="center" wrapText="1"/>
    </xf>
    <xf numFmtId="165" fontId="10" fillId="2" borderId="5" xfId="0" applyNumberFormat="1" applyFont="1" applyFill="1" applyBorder="1" applyAlignment="1">
      <alignment horizontal="center" vertical="center" wrapText="1"/>
    </xf>
    <xf numFmtId="165" fontId="10" fillId="2" borderId="3" xfId="0" applyNumberFormat="1" applyFont="1" applyFill="1" applyBorder="1" applyAlignment="1">
      <alignment horizontal="center" vertical="center" wrapText="1"/>
    </xf>
    <xf numFmtId="0" fontId="10" fillId="2" borderId="9" xfId="1" applyFont="1" applyFill="1" applyBorder="1" applyAlignment="1">
      <alignment horizontal="right" vertical="top" wrapText="1"/>
    </xf>
    <xf numFmtId="0" fontId="10" fillId="2" borderId="14" xfId="0" applyFont="1" applyFill="1" applyBorder="1" applyAlignment="1">
      <alignment horizontal="right" vertical="center" wrapText="1"/>
    </xf>
    <xf numFmtId="4" fontId="10" fillId="2" borderId="2" xfId="0" applyNumberFormat="1" applyFont="1" applyFill="1" applyBorder="1" applyAlignment="1">
      <alignment horizontal="center" vertical="center" wrapText="1"/>
    </xf>
    <xf numFmtId="0" fontId="10" fillId="2" borderId="8" xfId="1" applyFont="1" applyFill="1" applyBorder="1" applyAlignment="1">
      <alignment horizontal="right" vertical="top" wrapText="1"/>
    </xf>
    <xf numFmtId="0" fontId="10" fillId="2" borderId="0" xfId="0" applyFont="1" applyFill="1" applyBorder="1" applyAlignment="1">
      <alignment horizontal="right" vertical="center"/>
    </xf>
    <xf numFmtId="0" fontId="10" fillId="2" borderId="11" xfId="1" applyFont="1" applyFill="1" applyBorder="1" applyAlignment="1">
      <alignment horizontal="justify" vertical="center" wrapText="1"/>
    </xf>
    <xf numFmtId="165" fontId="10" fillId="2" borderId="7" xfId="1" applyNumberFormat="1" applyFont="1" applyFill="1" applyBorder="1" applyAlignment="1">
      <alignment horizontal="center" vertical="center" wrapText="1"/>
    </xf>
    <xf numFmtId="165" fontId="10" fillId="2" borderId="8" xfId="1" applyNumberFormat="1" applyFont="1" applyFill="1" applyBorder="1" applyAlignment="1">
      <alignment horizontal="center" vertical="center" wrapText="1"/>
    </xf>
    <xf numFmtId="0" fontId="19" fillId="2" borderId="8" xfId="1" applyFont="1" applyFill="1" applyBorder="1" applyAlignment="1">
      <alignment vertical="top"/>
    </xf>
    <xf numFmtId="0" fontId="10" fillId="2" borderId="6" xfId="1" applyFont="1" applyFill="1" applyBorder="1" applyAlignment="1">
      <alignment horizontal="justify" vertical="top"/>
    </xf>
    <xf numFmtId="0" fontId="10" fillId="2" borderId="8" xfId="1" applyFont="1" applyFill="1" applyBorder="1" applyAlignment="1">
      <alignment vertical="top"/>
    </xf>
    <xf numFmtId="0" fontId="17" fillId="2" borderId="0" xfId="1" applyFont="1" applyFill="1" applyAlignment="1">
      <alignment horizontal="left" vertical="top"/>
    </xf>
    <xf numFmtId="0" fontId="20" fillId="2" borderId="6" xfId="1" applyFont="1" applyFill="1" applyBorder="1" applyAlignment="1">
      <alignment horizontal="justify" vertical="top" wrapText="1"/>
    </xf>
    <xf numFmtId="0" fontId="20" fillId="2" borderId="8" xfId="0" applyFont="1" applyFill="1" applyBorder="1" applyAlignment="1">
      <alignment horizontal="center" vertical="top" wrapText="1"/>
    </xf>
    <xf numFmtId="3" fontId="10" fillId="2" borderId="3" xfId="1" applyNumberFormat="1" applyFont="1" applyFill="1" applyBorder="1" applyAlignment="1">
      <alignment horizontal="center" vertical="center" wrapText="1"/>
    </xf>
    <xf numFmtId="0" fontId="10" fillId="2" borderId="0" xfId="0" applyFont="1" applyFill="1" applyBorder="1" applyAlignment="1">
      <alignment horizontal="right" vertical="center" wrapText="1"/>
    </xf>
    <xf numFmtId="165" fontId="10" fillId="2" borderId="3" xfId="1" applyNumberFormat="1" applyFont="1" applyFill="1" applyBorder="1" applyAlignment="1">
      <alignment horizontal="center" vertical="center" wrapText="1"/>
    </xf>
    <xf numFmtId="0" fontId="19" fillId="2" borderId="10" xfId="1" applyFont="1" applyFill="1" applyBorder="1" applyAlignment="1">
      <alignment vertical="top"/>
    </xf>
    <xf numFmtId="4" fontId="10" fillId="2" borderId="11" xfId="0" applyNumberFormat="1" applyFont="1" applyFill="1" applyBorder="1" applyAlignment="1">
      <alignment horizontal="center" vertical="center" wrapText="1"/>
    </xf>
    <xf numFmtId="0" fontId="19" fillId="2" borderId="9" xfId="1" applyFont="1" applyFill="1" applyBorder="1" applyAlignment="1">
      <alignment vertical="top"/>
    </xf>
    <xf numFmtId="0" fontId="19" fillId="2" borderId="1" xfId="1" applyFont="1" applyFill="1" applyBorder="1" applyAlignment="1">
      <alignment vertical="top"/>
    </xf>
    <xf numFmtId="0" fontId="19" fillId="2" borderId="14" xfId="1" applyFont="1" applyFill="1" applyBorder="1" applyAlignment="1">
      <alignment vertical="top"/>
    </xf>
    <xf numFmtId="0" fontId="10" fillId="2" borderId="2" xfId="1" applyFont="1" applyFill="1" applyBorder="1" applyAlignment="1">
      <alignment horizontal="justify" vertical="center" wrapText="1"/>
    </xf>
    <xf numFmtId="165" fontId="10" fillId="2" borderId="2" xfId="0" applyNumberFormat="1" applyFont="1" applyFill="1" applyBorder="1" applyAlignment="1">
      <alignment horizontal="center" vertical="center" wrapText="1"/>
    </xf>
    <xf numFmtId="165" fontId="10" fillId="2" borderId="9" xfId="0" applyNumberFormat="1" applyFont="1" applyFill="1" applyBorder="1" applyAlignment="1">
      <alignment horizontal="center" vertical="center" wrapText="1"/>
    </xf>
    <xf numFmtId="0" fontId="19" fillId="2" borderId="6" xfId="1" applyFont="1" applyFill="1" applyBorder="1" applyAlignment="1">
      <alignment vertical="top"/>
    </xf>
    <xf numFmtId="0" fontId="19" fillId="2" borderId="0" xfId="1" applyFont="1" applyFill="1" applyBorder="1" applyAlignment="1">
      <alignment vertical="top"/>
    </xf>
    <xf numFmtId="165" fontId="10" fillId="2" borderId="14" xfId="0" applyNumberFormat="1" applyFont="1" applyFill="1" applyBorder="1" applyAlignment="1">
      <alignment horizontal="center" vertical="center" wrapText="1"/>
    </xf>
    <xf numFmtId="0" fontId="10" fillId="2" borderId="8" xfId="1" applyFont="1" applyFill="1" applyBorder="1" applyAlignment="1">
      <alignment vertical="top" wrapText="1"/>
    </xf>
    <xf numFmtId="165" fontId="10" fillId="2" borderId="0" xfId="0" applyNumberFormat="1" applyFont="1" applyFill="1" applyBorder="1" applyAlignment="1">
      <alignment horizontal="center" vertical="center" wrapText="1"/>
    </xf>
    <xf numFmtId="165" fontId="10" fillId="2" borderId="7" xfId="0" applyNumberFormat="1" applyFont="1" applyFill="1" applyBorder="1" applyAlignment="1">
      <alignment horizontal="center" vertical="center" wrapText="1"/>
    </xf>
    <xf numFmtId="0" fontId="10" fillId="2" borderId="8" xfId="1" applyFont="1" applyFill="1" applyBorder="1" applyAlignment="1">
      <alignment horizontal="center" vertical="top" wrapText="1"/>
    </xf>
    <xf numFmtId="0" fontId="19" fillId="2" borderId="12" xfId="1" applyFont="1" applyFill="1" applyBorder="1" applyAlignment="1">
      <alignment vertical="top"/>
    </xf>
    <xf numFmtId="0" fontId="19" fillId="2" borderId="13" xfId="1" applyFont="1" applyFill="1" applyBorder="1" applyAlignment="1">
      <alignment vertical="top"/>
    </xf>
    <xf numFmtId="0" fontId="10" fillId="2" borderId="10" xfId="1" applyFont="1" applyFill="1" applyBorder="1" applyAlignment="1">
      <alignment horizontal="center" vertical="top" wrapText="1"/>
    </xf>
    <xf numFmtId="165" fontId="10" fillId="2" borderId="13" xfId="0" applyNumberFormat="1" applyFont="1" applyFill="1" applyBorder="1" applyAlignment="1">
      <alignment horizontal="center" vertical="center" wrapText="1"/>
    </xf>
    <xf numFmtId="165" fontId="10" fillId="2" borderId="11" xfId="0" applyNumberFormat="1" applyFont="1" applyFill="1" applyBorder="1" applyAlignment="1">
      <alignment horizontal="center" vertical="center" wrapText="1"/>
    </xf>
    <xf numFmtId="0" fontId="10" fillId="2" borderId="8" xfId="0" applyFont="1" applyFill="1" applyBorder="1" applyAlignment="1">
      <alignment horizontal="center" vertical="top" wrapText="1"/>
    </xf>
    <xf numFmtId="164" fontId="10" fillId="2" borderId="3" xfId="0" applyNumberFormat="1" applyFont="1" applyFill="1" applyBorder="1" applyAlignment="1">
      <alignment horizontal="justify" vertical="center" wrapText="1"/>
    </xf>
    <xf numFmtId="0" fontId="10" fillId="2" borderId="3" xfId="1" applyFont="1" applyFill="1" applyBorder="1" applyAlignment="1">
      <alignment horizontal="justify" vertical="center" wrapText="1"/>
    </xf>
    <xf numFmtId="0" fontId="10" fillId="2" borderId="14" xfId="1" applyFont="1" applyFill="1" applyBorder="1" applyAlignment="1">
      <alignment horizontal="center" vertical="top" wrapText="1"/>
    </xf>
    <xf numFmtId="0" fontId="10" fillId="2" borderId="1" xfId="0" applyFont="1" applyFill="1" applyBorder="1" applyAlignment="1">
      <alignment horizontal="right" vertical="center" wrapText="1"/>
    </xf>
    <xf numFmtId="1" fontId="10" fillId="2" borderId="5" xfId="0" applyNumberFormat="1" applyFont="1" applyFill="1" applyBorder="1" applyAlignment="1">
      <alignment horizontal="center" vertical="center" wrapText="1"/>
    </xf>
    <xf numFmtId="1" fontId="10" fillId="2" borderId="3" xfId="0" applyNumberFormat="1" applyFont="1" applyFill="1" applyBorder="1" applyAlignment="1">
      <alignment horizontal="center" vertical="center" wrapText="1"/>
    </xf>
    <xf numFmtId="0" fontId="10" fillId="2" borderId="8" xfId="1" applyFont="1" applyFill="1" applyBorder="1" applyAlignment="1">
      <alignment horizontal="justify" vertical="top" wrapText="1"/>
    </xf>
    <xf numFmtId="3" fontId="10" fillId="2" borderId="5" xfId="1" applyNumberFormat="1" applyFont="1" applyFill="1" applyBorder="1" applyAlignment="1">
      <alignment horizontal="center" vertical="center" wrapText="1"/>
    </xf>
    <xf numFmtId="0" fontId="10" fillId="2" borderId="0" xfId="1" applyFont="1" applyFill="1" applyBorder="1" applyAlignment="1">
      <alignment horizontal="center" vertical="top" wrapText="1"/>
    </xf>
    <xf numFmtId="0" fontId="10" fillId="2" borderId="0" xfId="1" applyFont="1" applyFill="1" applyBorder="1" applyAlignment="1">
      <alignment vertical="top" wrapText="1"/>
    </xf>
    <xf numFmtId="0" fontId="10" fillId="2" borderId="6" xfId="1" applyFont="1" applyFill="1" applyBorder="1" applyAlignment="1">
      <alignment vertical="top" wrapText="1"/>
    </xf>
    <xf numFmtId="0" fontId="10" fillId="2" borderId="7" xfId="1" applyFont="1" applyFill="1" applyBorder="1" applyAlignment="1">
      <alignment vertical="top" wrapText="1"/>
    </xf>
    <xf numFmtId="4" fontId="10" fillId="2" borderId="5" xfId="0" applyNumberFormat="1" applyFont="1" applyFill="1" applyBorder="1" applyAlignment="1">
      <alignment horizontal="center" vertical="center" wrapText="1"/>
    </xf>
    <xf numFmtId="0" fontId="10" fillId="2" borderId="6" xfId="1" applyFont="1" applyFill="1" applyBorder="1" applyAlignment="1">
      <alignment horizontal="justify" vertical="top" wrapText="1"/>
    </xf>
    <xf numFmtId="0" fontId="10" fillId="2" borderId="12" xfId="1" applyFont="1" applyFill="1" applyBorder="1" applyAlignment="1">
      <alignment horizontal="justify" vertical="top" wrapText="1"/>
    </xf>
    <xf numFmtId="0" fontId="10" fillId="2" borderId="12" xfId="1" applyFont="1" applyFill="1" applyBorder="1" applyAlignment="1">
      <alignment horizontal="center" vertical="top" wrapText="1"/>
    </xf>
    <xf numFmtId="0" fontId="10" fillId="2" borderId="10" xfId="1" applyFont="1" applyFill="1" applyBorder="1" applyAlignment="1">
      <alignment horizontal="justify" vertical="top" wrapText="1"/>
    </xf>
    <xf numFmtId="0" fontId="10" fillId="2" borderId="13" xfId="1" applyFont="1" applyFill="1" applyBorder="1" applyAlignment="1">
      <alignment vertical="top" wrapText="1"/>
    </xf>
    <xf numFmtId="0" fontId="10" fillId="2" borderId="12" xfId="1" applyFont="1" applyFill="1" applyBorder="1" applyAlignment="1">
      <alignment vertical="top" wrapText="1"/>
    </xf>
    <xf numFmtId="0" fontId="10" fillId="2" borderId="11" xfId="1" applyFont="1" applyFill="1" applyBorder="1" applyAlignment="1">
      <alignment vertical="top" wrapText="1"/>
    </xf>
    <xf numFmtId="0" fontId="10" fillId="2" borderId="9" xfId="1" applyFont="1" applyFill="1" applyBorder="1" applyAlignment="1">
      <alignment horizontal="center" vertical="top" wrapText="1"/>
    </xf>
    <xf numFmtId="0" fontId="10" fillId="2" borderId="1" xfId="1" applyFont="1" applyFill="1" applyBorder="1" applyAlignment="1">
      <alignment horizontal="center" vertical="top" wrapText="1"/>
    </xf>
    <xf numFmtId="3" fontId="10" fillId="2" borderId="2" xfId="1" applyNumberFormat="1" applyFont="1" applyFill="1" applyBorder="1" applyAlignment="1">
      <alignment horizontal="center" vertical="center" wrapText="1"/>
    </xf>
    <xf numFmtId="3" fontId="10" fillId="2" borderId="9" xfId="1" applyNumberFormat="1" applyFont="1" applyFill="1" applyBorder="1" applyAlignment="1">
      <alignment horizontal="center" vertical="center" wrapText="1"/>
    </xf>
    <xf numFmtId="0" fontId="10" fillId="2" borderId="11" xfId="1" applyFont="1" applyFill="1" applyBorder="1" applyAlignment="1">
      <alignment horizontal="center" vertical="top" wrapText="1"/>
    </xf>
    <xf numFmtId="164" fontId="10" fillId="2" borderId="5" xfId="0" applyNumberFormat="1" applyFont="1" applyFill="1" applyBorder="1" applyAlignment="1">
      <alignment vertical="center" wrapText="1"/>
    </xf>
    <xf numFmtId="0" fontId="10" fillId="2" borderId="0" xfId="1" applyFont="1" applyFill="1" applyBorder="1" applyAlignment="1">
      <alignment horizontal="justify" vertical="top" wrapText="1"/>
    </xf>
    <xf numFmtId="164" fontId="10" fillId="2" borderId="2" xfId="0" applyNumberFormat="1" applyFont="1" applyFill="1" applyBorder="1" applyAlignment="1">
      <alignment horizontal="justify" vertical="center" wrapText="1"/>
    </xf>
    <xf numFmtId="164" fontId="10" fillId="2" borderId="2" xfId="0" applyNumberFormat="1"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0" fontId="10" fillId="2" borderId="14" xfId="1" applyFont="1" applyFill="1" applyBorder="1" applyAlignment="1">
      <alignment horizontal="justify" vertical="center" wrapText="1"/>
    </xf>
    <xf numFmtId="0" fontId="14" fillId="2" borderId="10" xfId="1" applyFont="1" applyFill="1" applyBorder="1" applyAlignment="1">
      <alignment horizontal="left" vertical="top" wrapText="1"/>
    </xf>
    <xf numFmtId="0" fontId="10" fillId="2" borderId="10" xfId="1" applyFont="1" applyFill="1" applyBorder="1" applyAlignment="1">
      <alignment vertical="top" wrapText="1"/>
    </xf>
    <xf numFmtId="0" fontId="14" fillId="2" borderId="0" xfId="1" applyFont="1" applyFill="1" applyBorder="1" applyAlignment="1">
      <alignment horizontal="justify" vertical="top" wrapText="1"/>
    </xf>
    <xf numFmtId="165" fontId="14" fillId="2" borderId="0" xfId="0" applyNumberFormat="1" applyFont="1" applyFill="1" applyBorder="1" applyAlignment="1">
      <alignment horizontal="center" vertical="center" wrapText="1"/>
    </xf>
    <xf numFmtId="165" fontId="14" fillId="2" borderId="7" xfId="0" applyNumberFormat="1" applyFont="1" applyFill="1" applyBorder="1" applyAlignment="1">
      <alignment horizontal="center" vertical="center" wrapText="1"/>
    </xf>
    <xf numFmtId="0" fontId="10" fillId="2" borderId="0" xfId="1" applyFont="1" applyFill="1" applyAlignment="1">
      <alignment horizontal="left" vertical="top"/>
    </xf>
    <xf numFmtId="0" fontId="6" fillId="2" borderId="1" xfId="1" applyFont="1" applyFill="1" applyBorder="1" applyAlignment="1">
      <alignment horizontal="center" vertical="top" wrapText="1"/>
    </xf>
    <xf numFmtId="0" fontId="6" fillId="2" borderId="14" xfId="1" applyFont="1" applyFill="1" applyBorder="1" applyAlignment="1">
      <alignment horizontal="justify" vertical="top" wrapText="1"/>
    </xf>
    <xf numFmtId="0" fontId="6" fillId="2" borderId="1" xfId="0" applyFont="1" applyFill="1" applyBorder="1" applyAlignment="1">
      <alignment horizontal="right" vertical="center" wrapText="1"/>
    </xf>
    <xf numFmtId="4" fontId="6" fillId="2" borderId="2" xfId="0" applyNumberFormat="1" applyFont="1" applyFill="1" applyBorder="1" applyAlignment="1">
      <alignment horizontal="center" vertical="center" wrapText="1"/>
    </xf>
    <xf numFmtId="0" fontId="6" fillId="2" borderId="14" xfId="1" applyFont="1" applyFill="1" applyBorder="1" applyAlignment="1">
      <alignment horizontal="left" vertical="top" wrapText="1"/>
    </xf>
    <xf numFmtId="0" fontId="6" fillId="2" borderId="14"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6" xfId="1" applyFont="1" applyFill="1" applyBorder="1" applyAlignment="1">
      <alignment horizontal="center" vertical="top" wrapText="1"/>
    </xf>
    <xf numFmtId="0" fontId="6" fillId="2" borderId="0" xfId="1" applyFont="1" applyFill="1" applyBorder="1" applyAlignment="1">
      <alignment horizontal="justify" vertical="top" wrapText="1"/>
    </xf>
    <xf numFmtId="0" fontId="6" fillId="2" borderId="0" xfId="1" applyFont="1" applyFill="1" applyBorder="1" applyAlignment="1">
      <alignment horizontal="center" vertical="top" wrapText="1"/>
    </xf>
    <xf numFmtId="0" fontId="6" fillId="2" borderId="0" xfId="1" applyFont="1" applyFill="1" applyBorder="1" applyAlignment="1">
      <alignment horizontal="right" vertical="center" wrapText="1"/>
    </xf>
    <xf numFmtId="0" fontId="10" fillId="2" borderId="0" xfId="1" applyFont="1" applyFill="1" applyBorder="1" applyAlignment="1">
      <alignment horizontal="right" vertical="top" wrapText="1"/>
    </xf>
    <xf numFmtId="0" fontId="6" fillId="2" borderId="6" xfId="0" applyFont="1" applyFill="1" applyBorder="1" applyAlignment="1">
      <alignment horizontal="right" vertical="center"/>
    </xf>
    <xf numFmtId="4" fontId="6" fillId="2" borderId="7" xfId="0" applyNumberFormat="1" applyFont="1" applyFill="1" applyBorder="1" applyAlignment="1">
      <alignment horizontal="center" vertical="center" wrapText="1"/>
    </xf>
    <xf numFmtId="0" fontId="6" fillId="2" borderId="0" xfId="1" applyFont="1" applyFill="1" applyBorder="1" applyAlignment="1">
      <alignment horizontal="left" vertical="top" wrapText="1"/>
    </xf>
    <xf numFmtId="0" fontId="6" fillId="2" borderId="0"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6" xfId="0" applyFont="1" applyFill="1" applyBorder="1" applyAlignment="1">
      <alignment horizontal="right" vertical="center" wrapText="1"/>
    </xf>
    <xf numFmtId="0" fontId="6" fillId="2" borderId="0" xfId="1" applyFont="1" applyFill="1" applyBorder="1" applyAlignment="1">
      <alignment horizontal="right" vertical="top" wrapText="1"/>
    </xf>
    <xf numFmtId="0" fontId="6" fillId="2" borderId="12" xfId="1" applyFont="1" applyFill="1" applyBorder="1" applyAlignment="1">
      <alignment horizontal="center" vertical="top" wrapText="1"/>
    </xf>
    <xf numFmtId="0" fontId="6" fillId="2" borderId="13" xfId="1" applyFont="1" applyFill="1" applyBorder="1" applyAlignment="1">
      <alignment horizontal="justify" vertical="top" wrapText="1"/>
    </xf>
    <xf numFmtId="0" fontId="6" fillId="2" borderId="13" xfId="1" applyFont="1" applyFill="1" applyBorder="1" applyAlignment="1">
      <alignment horizontal="center" vertical="top" wrapText="1"/>
    </xf>
    <xf numFmtId="0" fontId="6" fillId="2" borderId="13" xfId="1" applyFont="1" applyFill="1" applyBorder="1" applyAlignment="1">
      <alignment horizontal="right" vertical="center" wrapText="1"/>
    </xf>
    <xf numFmtId="0" fontId="10" fillId="2" borderId="13" xfId="1" applyFont="1" applyFill="1" applyBorder="1" applyAlignment="1">
      <alignment horizontal="center" vertical="top" wrapText="1"/>
    </xf>
    <xf numFmtId="0" fontId="6" fillId="2" borderId="12" xfId="0" applyFont="1" applyFill="1" applyBorder="1" applyAlignment="1">
      <alignment horizontal="right" vertical="center"/>
    </xf>
    <xf numFmtId="4" fontId="6" fillId="2" borderId="11" xfId="0" applyNumberFormat="1" applyFont="1" applyFill="1" applyBorder="1" applyAlignment="1">
      <alignment horizontal="center" vertical="center" wrapText="1"/>
    </xf>
    <xf numFmtId="0" fontId="6" fillId="2" borderId="13" xfId="1" applyFont="1" applyFill="1" applyBorder="1" applyAlignment="1">
      <alignment horizontal="left" vertical="top" wrapText="1"/>
    </xf>
    <xf numFmtId="0" fontId="6" fillId="2" borderId="13" xfId="1" applyFont="1" applyFill="1" applyBorder="1" applyAlignment="1">
      <alignment horizontal="center" vertical="center" wrapText="1"/>
    </xf>
    <xf numFmtId="0" fontId="6" fillId="2" borderId="11" xfId="1" applyFont="1" applyFill="1" applyBorder="1" applyAlignment="1">
      <alignment horizontal="center" vertical="center" wrapText="1"/>
    </xf>
    <xf numFmtId="3" fontId="10" fillId="2" borderId="5" xfId="0" applyNumberFormat="1" applyFont="1" applyFill="1" applyBorder="1" applyAlignment="1">
      <alignment horizontal="center" vertical="center" wrapText="1"/>
    </xf>
    <xf numFmtId="3" fontId="10" fillId="2" borderId="3" xfId="0" applyNumberFormat="1" applyFont="1" applyFill="1" applyBorder="1" applyAlignment="1">
      <alignment horizontal="center" vertical="center" wrapText="1"/>
    </xf>
    <xf numFmtId="0" fontId="10" fillId="2" borderId="9" xfId="1" applyFont="1" applyFill="1" applyBorder="1" applyAlignment="1">
      <alignment vertical="top" wrapText="1"/>
    </xf>
    <xf numFmtId="0" fontId="10" fillId="2" borderId="9" xfId="1" applyFont="1" applyFill="1" applyBorder="1" applyAlignment="1">
      <alignment horizontal="justify" vertical="top" wrapText="1"/>
    </xf>
    <xf numFmtId="0" fontId="10" fillId="2" borderId="14" xfId="1" applyFont="1" applyFill="1" applyBorder="1" applyAlignment="1">
      <alignment vertical="top" wrapText="1"/>
    </xf>
    <xf numFmtId="4" fontId="10" fillId="2" borderId="3" xfId="0" applyNumberFormat="1" applyFont="1" applyFill="1" applyBorder="1" applyAlignment="1">
      <alignment horizontal="center" vertical="center" wrapText="1"/>
    </xf>
    <xf numFmtId="0" fontId="6" fillId="2" borderId="14" xfId="1" applyFont="1" applyFill="1" applyBorder="1" applyAlignment="1">
      <alignment horizontal="center" vertical="top" wrapText="1"/>
    </xf>
    <xf numFmtId="0" fontId="6" fillId="2" borderId="14" xfId="0" applyFont="1" applyFill="1" applyBorder="1" applyAlignment="1">
      <alignment horizontal="right" vertical="center" wrapText="1"/>
    </xf>
    <xf numFmtId="4" fontId="6" fillId="2" borderId="14" xfId="0" applyNumberFormat="1" applyFont="1" applyFill="1" applyBorder="1" applyAlignment="1">
      <alignment horizontal="center" vertical="center" wrapText="1"/>
    </xf>
    <xf numFmtId="0" fontId="6" fillId="2" borderId="1" xfId="1" applyFont="1" applyFill="1" applyBorder="1" applyAlignment="1">
      <alignment horizontal="left" vertical="top" wrapText="1"/>
    </xf>
    <xf numFmtId="4" fontId="6" fillId="2" borderId="7" xfId="1" applyNumberFormat="1" applyFont="1" applyFill="1" applyBorder="1" applyAlignment="1">
      <alignment horizontal="center" vertical="center" wrapText="1"/>
    </xf>
    <xf numFmtId="0" fontId="6" fillId="2" borderId="0" xfId="0" applyFont="1" applyFill="1" applyBorder="1" applyAlignment="1">
      <alignment horizontal="right" vertical="center"/>
    </xf>
    <xf numFmtId="4" fontId="6" fillId="2" borderId="0" xfId="0" applyNumberFormat="1" applyFont="1" applyFill="1" applyBorder="1" applyAlignment="1">
      <alignment horizontal="center" vertical="center" wrapText="1"/>
    </xf>
    <xf numFmtId="0" fontId="6" fillId="2" borderId="6" xfId="1" applyFont="1" applyFill="1" applyBorder="1" applyAlignment="1">
      <alignment horizontal="left" vertical="top" wrapText="1"/>
    </xf>
    <xf numFmtId="0" fontId="6" fillId="2" borderId="6" xfId="0" applyFont="1" applyFill="1" applyBorder="1" applyAlignment="1">
      <alignment vertical="center"/>
    </xf>
    <xf numFmtId="0" fontId="6" fillId="2" borderId="0" xfId="0" applyFont="1" applyFill="1" applyBorder="1" applyAlignment="1">
      <alignment vertical="center"/>
    </xf>
    <xf numFmtId="0" fontId="10" fillId="2" borderId="7" xfId="0"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165" fontId="6" fillId="2" borderId="0" xfId="0" applyNumberFormat="1" applyFont="1" applyFill="1" applyBorder="1" applyAlignment="1">
      <alignment horizontal="center" vertical="center" wrapText="1"/>
    </xf>
    <xf numFmtId="0" fontId="6" fillId="2" borderId="7" xfId="0" applyFont="1" applyFill="1" applyBorder="1" applyAlignment="1">
      <alignment horizontal="center" vertical="center"/>
    </xf>
    <xf numFmtId="0" fontId="11" fillId="2" borderId="0" xfId="0" applyFont="1" applyFill="1"/>
    <xf numFmtId="0" fontId="6" fillId="2" borderId="0" xfId="0" applyFont="1" applyFill="1" applyBorder="1" applyAlignment="1">
      <alignment horizontal="right" vertical="center" wrapText="1"/>
    </xf>
    <xf numFmtId="0" fontId="6" fillId="2" borderId="12" xfId="0" applyFont="1" applyFill="1" applyBorder="1" applyAlignment="1">
      <alignment vertical="center"/>
    </xf>
    <xf numFmtId="0" fontId="6" fillId="2" borderId="13" xfId="0" applyFont="1" applyFill="1" applyBorder="1" applyAlignment="1">
      <alignment vertical="center"/>
    </xf>
    <xf numFmtId="0" fontId="10" fillId="2" borderId="11" xfId="0" applyFont="1" applyFill="1" applyBorder="1" applyAlignment="1">
      <alignment horizontal="center" vertical="center" wrapText="1"/>
    </xf>
    <xf numFmtId="0" fontId="6" fillId="2" borderId="13" xfId="0" applyFont="1" applyFill="1" applyBorder="1" applyAlignment="1">
      <alignment horizontal="right" vertical="center"/>
    </xf>
    <xf numFmtId="4" fontId="6" fillId="2" borderId="13" xfId="0" applyNumberFormat="1" applyFont="1" applyFill="1" applyBorder="1" applyAlignment="1">
      <alignment horizontal="center" vertical="center" wrapText="1"/>
    </xf>
    <xf numFmtId="165" fontId="6" fillId="2" borderId="12" xfId="0" applyNumberFormat="1" applyFont="1" applyFill="1" applyBorder="1" applyAlignment="1">
      <alignment horizontal="center" vertical="center" wrapText="1"/>
    </xf>
    <xf numFmtId="165" fontId="6" fillId="2" borderId="13" xfId="0" applyNumberFormat="1" applyFont="1" applyFill="1" applyBorder="1" applyAlignment="1">
      <alignment horizontal="center" vertical="center" wrapText="1"/>
    </xf>
    <xf numFmtId="0" fontId="6" fillId="2" borderId="11" xfId="0" applyFont="1" applyFill="1" applyBorder="1" applyAlignment="1">
      <alignment horizontal="center" vertical="center"/>
    </xf>
    <xf numFmtId="164" fontId="10" fillId="2" borderId="7" xfId="0" applyNumberFormat="1" applyFont="1" applyFill="1" applyBorder="1" applyAlignment="1">
      <alignment horizontal="justify" vertical="center" wrapText="1"/>
    </xf>
    <xf numFmtId="4" fontId="10" fillId="2" borderId="7" xfId="1" applyNumberFormat="1" applyFont="1" applyFill="1" applyBorder="1" applyAlignment="1">
      <alignment horizontal="center" vertical="center" wrapText="1"/>
    </xf>
    <xf numFmtId="166" fontId="10" fillId="2" borderId="8" xfId="1" applyNumberFormat="1" applyFont="1" applyFill="1" applyBorder="1" applyAlignment="1">
      <alignment horizontal="center" vertical="center" wrapText="1"/>
    </xf>
    <xf numFmtId="165" fontId="10" fillId="2" borderId="8" xfId="0" applyNumberFormat="1" applyFont="1" applyFill="1" applyBorder="1" applyAlignment="1">
      <alignment horizontal="center" vertical="center" wrapText="1"/>
    </xf>
    <xf numFmtId="0" fontId="13" fillId="2" borderId="8" xfId="0" applyFont="1" applyFill="1" applyBorder="1" applyAlignment="1">
      <alignment horizontal="center" vertical="top" wrapText="1"/>
    </xf>
    <xf numFmtId="3" fontId="10" fillId="2" borderId="7" xfId="1" applyNumberFormat="1" applyFont="1" applyFill="1" applyBorder="1" applyAlignment="1">
      <alignment horizontal="center" vertical="center" wrapText="1"/>
    </xf>
    <xf numFmtId="3" fontId="10" fillId="2" borderId="8" xfId="1" applyNumberFormat="1" applyFont="1" applyFill="1" applyBorder="1" applyAlignment="1">
      <alignment horizontal="center" vertical="center" wrapText="1"/>
    </xf>
    <xf numFmtId="3" fontId="10" fillId="2" borderId="8" xfId="0" applyNumberFormat="1" applyFont="1" applyFill="1" applyBorder="1" applyAlignment="1">
      <alignment horizontal="center" vertical="center" wrapText="1"/>
    </xf>
    <xf numFmtId="0" fontId="10" fillId="2" borderId="7" xfId="0" applyFont="1" applyFill="1" applyBorder="1" applyAlignment="1">
      <alignment horizontal="justify" vertical="center" wrapText="1"/>
    </xf>
    <xf numFmtId="4" fontId="10" fillId="2" borderId="8" xfId="1" applyNumberFormat="1" applyFont="1" applyFill="1" applyBorder="1" applyAlignment="1">
      <alignment horizontal="center" vertical="center" wrapText="1"/>
    </xf>
    <xf numFmtId="164" fontId="10" fillId="4" borderId="8" xfId="0" applyNumberFormat="1" applyFont="1" applyFill="1" applyBorder="1" applyAlignment="1">
      <alignment horizontal="justify" vertical="center" wrapText="1"/>
    </xf>
    <xf numFmtId="4" fontId="10" fillId="4" borderId="8" xfId="1" applyNumberFormat="1" applyFont="1" applyFill="1" applyBorder="1" applyAlignment="1">
      <alignment horizontal="center" vertical="center" wrapText="1"/>
    </xf>
    <xf numFmtId="166" fontId="10" fillId="4" borderId="8" xfId="1" applyNumberFormat="1" applyFont="1" applyFill="1" applyBorder="1" applyAlignment="1">
      <alignment horizontal="justify" vertical="center" wrapText="1"/>
    </xf>
    <xf numFmtId="166" fontId="10" fillId="4" borderId="10" xfId="1" applyNumberFormat="1" applyFont="1" applyFill="1" applyBorder="1" applyAlignment="1">
      <alignment horizontal="justify" vertical="center" wrapText="1"/>
    </xf>
    <xf numFmtId="4" fontId="10" fillId="4" borderId="11" xfId="1" applyNumberFormat="1" applyFont="1" applyFill="1" applyBorder="1" applyAlignment="1">
      <alignment horizontal="center" vertical="center" wrapText="1"/>
    </xf>
    <xf numFmtId="4" fontId="10" fillId="4" borderId="10" xfId="1" applyNumberFormat="1" applyFont="1" applyFill="1" applyBorder="1" applyAlignment="1">
      <alignment horizontal="center" vertical="center" wrapText="1"/>
    </xf>
    <xf numFmtId="4" fontId="10" fillId="4" borderId="3" xfId="1" applyNumberFormat="1" applyFont="1" applyFill="1" applyBorder="1" applyAlignment="1">
      <alignment horizontal="center" vertical="center" wrapText="1"/>
    </xf>
    <xf numFmtId="4" fontId="10" fillId="2" borderId="3" xfId="1" applyNumberFormat="1" applyFont="1" applyFill="1" applyBorder="1" applyAlignment="1">
      <alignment horizontal="center" vertical="center" wrapText="1"/>
    </xf>
    <xf numFmtId="4" fontId="10" fillId="2" borderId="11" xfId="1" applyNumberFormat="1" applyFont="1" applyFill="1" applyBorder="1" applyAlignment="1">
      <alignment horizontal="center" vertical="center" wrapText="1"/>
    </xf>
    <xf numFmtId="0" fontId="10" fillId="2" borderId="1" xfId="1" applyFont="1" applyFill="1" applyBorder="1" applyAlignment="1">
      <alignment horizontal="justify" vertical="top" wrapText="1"/>
    </xf>
    <xf numFmtId="4" fontId="10" fillId="2" borderId="0" xfId="0" applyNumberFormat="1" applyFont="1" applyFill="1" applyBorder="1" applyAlignment="1">
      <alignment horizontal="center" vertical="center" wrapText="1"/>
    </xf>
    <xf numFmtId="4" fontId="10" fillId="2" borderId="0" xfId="1" applyNumberFormat="1" applyFont="1" applyFill="1" applyBorder="1" applyAlignment="1">
      <alignment horizontal="center" vertical="center" wrapText="1"/>
    </xf>
    <xf numFmtId="4" fontId="10" fillId="2" borderId="13" xfId="1" applyNumberFormat="1" applyFont="1" applyFill="1" applyBorder="1" applyAlignment="1">
      <alignment horizontal="center" vertical="center" wrapText="1"/>
    </xf>
    <xf numFmtId="0" fontId="10" fillId="2" borderId="14" xfId="0" applyFont="1" applyFill="1" applyBorder="1" applyAlignment="1">
      <alignment vertical="center"/>
    </xf>
    <xf numFmtId="165" fontId="6" fillId="2" borderId="14" xfId="0" applyNumberFormat="1" applyFont="1" applyFill="1" applyBorder="1" applyAlignment="1">
      <alignment horizontal="center" vertical="center" wrapText="1"/>
    </xf>
    <xf numFmtId="0" fontId="6" fillId="2" borderId="2" xfId="0" applyFont="1" applyFill="1" applyBorder="1" applyAlignment="1">
      <alignment vertical="center"/>
    </xf>
    <xf numFmtId="0" fontId="10" fillId="2" borderId="0" xfId="0" applyFont="1" applyFill="1" applyBorder="1" applyAlignment="1">
      <alignment vertical="center"/>
    </xf>
    <xf numFmtId="0" fontId="6" fillId="2" borderId="7" xfId="0" applyFont="1" applyFill="1" applyBorder="1" applyAlignment="1">
      <alignment vertical="center"/>
    </xf>
    <xf numFmtId="0" fontId="10" fillId="2" borderId="0" xfId="0" applyFont="1" applyFill="1" applyBorder="1" applyAlignment="1">
      <alignment horizontal="center" vertical="center" wrapText="1"/>
    </xf>
    <xf numFmtId="0" fontId="6" fillId="2" borderId="14" xfId="0" applyFont="1" applyFill="1" applyBorder="1" applyAlignment="1">
      <alignment vertical="center"/>
    </xf>
    <xf numFmtId="0" fontId="6" fillId="2" borderId="11" xfId="0" applyFont="1" applyFill="1" applyBorder="1" applyAlignment="1">
      <alignment vertical="center"/>
    </xf>
    <xf numFmtId="0" fontId="10" fillId="2" borderId="4" xfId="1" applyFont="1" applyFill="1" applyBorder="1" applyAlignment="1">
      <alignment horizontal="left" vertical="top"/>
    </xf>
    <xf numFmtId="0" fontId="10" fillId="2" borderId="5" xfId="1" applyFont="1" applyFill="1" applyBorder="1" applyAlignment="1">
      <alignment horizontal="left" vertical="top"/>
    </xf>
    <xf numFmtId="0" fontId="10" fillId="4" borderId="12" xfId="0" applyFont="1" applyFill="1" applyBorder="1" applyAlignment="1">
      <alignment horizontal="right" vertical="center"/>
    </xf>
    <xf numFmtId="0" fontId="10" fillId="4" borderId="1" xfId="1" applyFont="1" applyFill="1" applyBorder="1" applyAlignment="1">
      <alignment vertical="top" wrapText="1"/>
    </xf>
    <xf numFmtId="4" fontId="10" fillId="4" borderId="3" xfId="0" applyNumberFormat="1" applyFont="1" applyFill="1" applyBorder="1" applyAlignment="1">
      <alignment horizontal="center" vertical="center" wrapText="1"/>
    </xf>
    <xf numFmtId="164" fontId="10" fillId="4" borderId="9" xfId="0" applyNumberFormat="1" applyFont="1" applyFill="1" applyBorder="1" applyAlignment="1">
      <alignment horizontal="center" vertical="center" wrapText="1"/>
    </xf>
    <xf numFmtId="164" fontId="10" fillId="4" borderId="3" xfId="0" applyNumberFormat="1" applyFont="1" applyFill="1" applyBorder="1" applyAlignment="1">
      <alignment vertical="center" wrapText="1"/>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164" fontId="10" fillId="2" borderId="3" xfId="0" applyNumberFormat="1" applyFont="1" applyFill="1" applyBorder="1" applyAlignment="1">
      <alignment horizontal="center" vertical="center" wrapText="1"/>
    </xf>
    <xf numFmtId="164" fontId="10" fillId="2" borderId="2" xfId="0" applyNumberFormat="1" applyFont="1" applyFill="1" applyBorder="1" applyAlignment="1">
      <alignment vertical="center" wrapText="1"/>
    </xf>
    <xf numFmtId="0" fontId="10" fillId="2" borderId="1" xfId="0" applyFont="1" applyFill="1" applyBorder="1" applyAlignment="1">
      <alignment horizontal="center" vertical="top" wrapText="1"/>
    </xf>
    <xf numFmtId="0" fontId="10" fillId="2" borderId="6" xfId="0" applyFont="1" applyFill="1" applyBorder="1" applyAlignment="1">
      <alignment vertical="top" wrapText="1"/>
    </xf>
    <xf numFmtId="0" fontId="10" fillId="2" borderId="12" xfId="0" applyFont="1" applyFill="1" applyBorder="1" applyAlignment="1">
      <alignment vertical="top" wrapText="1"/>
    </xf>
    <xf numFmtId="0" fontId="10" fillId="2" borderId="12" xfId="0" applyFont="1" applyFill="1" applyBorder="1" applyAlignment="1">
      <alignment horizontal="right" vertical="center"/>
    </xf>
    <xf numFmtId="0" fontId="10" fillId="2" borderId="9" xfId="0" applyFont="1" applyFill="1" applyBorder="1" applyAlignment="1">
      <alignment vertical="top" wrapText="1"/>
    </xf>
    <xf numFmtId="0" fontId="10" fillId="2" borderId="1" xfId="0" applyFont="1" applyFill="1" applyBorder="1" applyAlignment="1">
      <alignment vertical="top" wrapText="1"/>
    </xf>
    <xf numFmtId="0" fontId="10" fillId="2" borderId="8" xfId="0" applyFont="1" applyFill="1" applyBorder="1" applyAlignment="1">
      <alignment vertical="top" wrapText="1"/>
    </xf>
    <xf numFmtId="0" fontId="10" fillId="2" borderId="7" xfId="0" applyFont="1" applyFill="1" applyBorder="1" applyAlignment="1">
      <alignment vertical="top" wrapText="1"/>
    </xf>
    <xf numFmtId="0" fontId="10" fillId="2" borderId="10" xfId="0" applyFont="1" applyFill="1" applyBorder="1" applyAlignment="1">
      <alignment vertical="top" wrapText="1"/>
    </xf>
    <xf numFmtId="0" fontId="10" fillId="2" borderId="11" xfId="0" applyFont="1" applyFill="1" applyBorder="1" applyAlignment="1">
      <alignment vertical="top" wrapText="1"/>
    </xf>
    <xf numFmtId="0" fontId="10" fillId="2" borderId="14" xfId="1" applyFont="1" applyFill="1" applyBorder="1" applyAlignment="1">
      <alignment horizontal="justify" vertical="top" wrapText="1"/>
    </xf>
    <xf numFmtId="0" fontId="10" fillId="2" borderId="0" xfId="0" applyFont="1" applyFill="1" applyBorder="1" applyAlignment="1">
      <alignment horizontal="justify" vertical="top" wrapText="1"/>
    </xf>
    <xf numFmtId="0" fontId="10" fillId="2" borderId="0" xfId="1" applyFont="1" applyFill="1" applyBorder="1" applyAlignment="1">
      <alignment horizontal="right" vertical="center" wrapText="1"/>
    </xf>
    <xf numFmtId="164" fontId="6" fillId="2" borderId="0" xfId="0" applyNumberFormat="1" applyFont="1" applyFill="1" applyBorder="1" applyAlignment="1">
      <alignment vertical="center" wrapText="1"/>
    </xf>
    <xf numFmtId="164" fontId="10" fillId="2" borderId="0"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0" fontId="6" fillId="2" borderId="0" xfId="1" applyFont="1" applyFill="1" applyBorder="1" applyAlignment="1">
      <alignment vertical="top" wrapText="1"/>
    </xf>
    <xf numFmtId="0" fontId="10" fillId="2" borderId="12" xfId="0" applyFont="1" applyFill="1" applyBorder="1" applyAlignment="1">
      <alignment horizontal="center" vertical="top" wrapText="1"/>
    </xf>
    <xf numFmtId="0" fontId="10" fillId="2" borderId="13" xfId="0" applyFont="1" applyFill="1" applyBorder="1" applyAlignment="1">
      <alignment horizontal="justify" vertical="top" wrapText="1"/>
    </xf>
    <xf numFmtId="0" fontId="10" fillId="2" borderId="13" xfId="1" applyFont="1" applyFill="1" applyBorder="1" applyAlignment="1">
      <alignment horizontal="justify" vertical="top" wrapText="1"/>
    </xf>
    <xf numFmtId="0" fontId="10" fillId="2" borderId="13" xfId="1" applyFont="1" applyFill="1" applyBorder="1" applyAlignment="1">
      <alignment horizontal="right" vertical="center" wrapText="1"/>
    </xf>
    <xf numFmtId="164" fontId="6" fillId="2" borderId="13" xfId="0" applyNumberFormat="1" applyFont="1" applyFill="1" applyBorder="1" applyAlignment="1">
      <alignment vertical="center" wrapText="1"/>
    </xf>
    <xf numFmtId="164" fontId="10" fillId="2" borderId="13" xfId="0" applyNumberFormat="1" applyFont="1" applyFill="1" applyBorder="1" applyAlignment="1">
      <alignment horizontal="center" vertical="center" wrapText="1"/>
    </xf>
    <xf numFmtId="164" fontId="10" fillId="2" borderId="11" xfId="0" applyNumberFormat="1" applyFont="1" applyFill="1" applyBorder="1" applyAlignment="1">
      <alignment horizontal="center" vertical="center" wrapText="1"/>
    </xf>
    <xf numFmtId="0" fontId="13" fillId="2" borderId="8" xfId="0" applyFont="1" applyFill="1" applyBorder="1" applyAlignment="1">
      <alignment vertical="top" wrapText="1"/>
    </xf>
    <xf numFmtId="0" fontId="13" fillId="2" borderId="0" xfId="0" applyFont="1" applyFill="1" applyBorder="1" applyAlignment="1">
      <alignment vertical="top" wrapText="1"/>
    </xf>
    <xf numFmtId="0" fontId="13" fillId="2" borderId="1" xfId="0" applyFont="1" applyFill="1" applyBorder="1" applyAlignment="1">
      <alignment vertical="top" wrapText="1"/>
    </xf>
    <xf numFmtId="0" fontId="13" fillId="2" borderId="14" xfId="0" applyFont="1" applyFill="1" applyBorder="1" applyAlignment="1">
      <alignment vertical="top" wrapText="1"/>
    </xf>
    <xf numFmtId="0" fontId="13" fillId="2" borderId="6" xfId="0" applyFont="1" applyFill="1" applyBorder="1" applyAlignment="1">
      <alignment vertical="top" wrapText="1"/>
    </xf>
    <xf numFmtId="0" fontId="13" fillId="2" borderId="12" xfId="0" applyFont="1" applyFill="1" applyBorder="1" applyAlignment="1">
      <alignment vertical="top" wrapText="1"/>
    </xf>
    <xf numFmtId="0" fontId="13" fillId="2" borderId="13" xfId="0" applyFont="1" applyFill="1" applyBorder="1" applyAlignment="1">
      <alignment vertical="top" wrapText="1"/>
    </xf>
    <xf numFmtId="164" fontId="10" fillId="4" borderId="5" xfId="0" applyNumberFormat="1" applyFont="1" applyFill="1" applyBorder="1" applyAlignment="1">
      <alignment vertical="center" wrapText="1"/>
    </xf>
    <xf numFmtId="0" fontId="10" fillId="2" borderId="14" xfId="0" applyFont="1" applyFill="1" applyBorder="1" applyAlignment="1">
      <alignment horizontal="justify" vertical="top" wrapText="1"/>
    </xf>
    <xf numFmtId="0" fontId="13" fillId="2" borderId="7" xfId="0" applyFont="1" applyFill="1" applyBorder="1" applyAlignment="1">
      <alignment vertical="top" wrapText="1"/>
    </xf>
    <xf numFmtId="0" fontId="6" fillId="2" borderId="13" xfId="1" applyFont="1" applyFill="1" applyBorder="1" applyAlignment="1">
      <alignment vertical="top" wrapText="1"/>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0" fontId="13" fillId="4" borderId="0" xfId="0" applyFont="1" applyFill="1"/>
    <xf numFmtId="0" fontId="10" fillId="4" borderId="8" xfId="0" applyFont="1" applyFill="1" applyBorder="1" applyAlignment="1">
      <alignment horizontal="center" vertical="center" wrapText="1"/>
    </xf>
    <xf numFmtId="0" fontId="10" fillId="4" borderId="13" xfId="0" applyFont="1" applyFill="1" applyBorder="1" applyAlignment="1">
      <alignment horizontal="justify" vertical="top"/>
    </xf>
    <xf numFmtId="166" fontId="10" fillId="4" borderId="11" xfId="1" applyNumberFormat="1" applyFont="1" applyFill="1" applyBorder="1" applyAlignment="1">
      <alignment horizontal="justify" vertical="center" wrapText="1"/>
    </xf>
    <xf numFmtId="0" fontId="13" fillId="4" borderId="10" xfId="0"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14" xfId="0" applyFont="1" applyFill="1" applyBorder="1" applyAlignment="1">
      <alignment vertical="center" wrapText="1"/>
    </xf>
    <xf numFmtId="0" fontId="10" fillId="2" borderId="6" xfId="0" applyFont="1" applyFill="1" applyBorder="1" applyAlignment="1">
      <alignment horizontal="right" vertical="center" wrapText="1"/>
    </xf>
    <xf numFmtId="0" fontId="13" fillId="2" borderId="0" xfId="0" applyFont="1" applyFill="1"/>
    <xf numFmtId="166" fontId="10" fillId="2" borderId="3" xfId="1" applyNumberFormat="1"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2" borderId="5" xfId="0" applyFont="1" applyFill="1" applyBorder="1" applyAlignment="1">
      <alignment vertical="center" wrapText="1"/>
    </xf>
    <xf numFmtId="0" fontId="10" fillId="2" borderId="11" xfId="0" applyFont="1" applyFill="1" applyBorder="1" applyAlignment="1">
      <alignment horizontal="center" vertical="top" wrapText="1"/>
    </xf>
    <xf numFmtId="0" fontId="10" fillId="2" borderId="14" xfId="0" applyFont="1" applyFill="1" applyBorder="1" applyAlignment="1">
      <alignment vertical="center" wrapText="1"/>
    </xf>
    <xf numFmtId="0" fontId="10" fillId="2" borderId="14"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10" xfId="1" applyFont="1" applyFill="1" applyBorder="1" applyAlignment="1">
      <alignment horizontal="left" vertical="top"/>
    </xf>
    <xf numFmtId="4" fontId="10" fillId="2" borderId="9" xfId="1" applyNumberFormat="1" applyFont="1" applyFill="1" applyBorder="1" applyAlignment="1">
      <alignment horizontal="center" vertical="center" wrapText="1"/>
    </xf>
    <xf numFmtId="0" fontId="10" fillId="2" borderId="1" xfId="0" applyFont="1" applyFill="1" applyBorder="1" applyAlignment="1">
      <alignment vertical="center" wrapText="1"/>
    </xf>
    <xf numFmtId="4" fontId="10" fillId="2" borderId="14" xfId="1" applyNumberFormat="1" applyFont="1" applyFill="1" applyBorder="1" applyAlignment="1">
      <alignment horizontal="center" vertical="center" wrapText="1"/>
    </xf>
    <xf numFmtId="4" fontId="10" fillId="2" borderId="2" xfId="1" applyNumberFormat="1" applyFont="1" applyFill="1" applyBorder="1" applyAlignment="1">
      <alignment horizontal="center" vertical="center" wrapText="1"/>
    </xf>
    <xf numFmtId="164" fontId="6" fillId="2" borderId="6" xfId="0" applyNumberFormat="1" applyFont="1" applyFill="1" applyBorder="1" applyAlignment="1">
      <alignment vertical="center" wrapText="1"/>
    </xf>
    <xf numFmtId="0" fontId="10" fillId="2" borderId="6" xfId="0" applyFont="1" applyFill="1" applyBorder="1" applyAlignment="1">
      <alignment vertical="center" wrapText="1"/>
    </xf>
    <xf numFmtId="0" fontId="10" fillId="2" borderId="13" xfId="0" applyFont="1" applyFill="1" applyBorder="1" applyAlignment="1">
      <alignment horizontal="center" vertical="center" wrapText="1"/>
    </xf>
    <xf numFmtId="164" fontId="6" fillId="2" borderId="12" xfId="0" applyNumberFormat="1" applyFont="1" applyFill="1" applyBorder="1" applyAlignment="1">
      <alignment vertical="center" wrapText="1"/>
    </xf>
    <xf numFmtId="164" fontId="6" fillId="2" borderId="14" xfId="0" applyNumberFormat="1" applyFont="1" applyFill="1" applyBorder="1" applyAlignment="1">
      <alignment vertical="center" wrapText="1"/>
    </xf>
    <xf numFmtId="3" fontId="10" fillId="2" borderId="14" xfId="0" applyNumberFormat="1" applyFont="1" applyFill="1" applyBorder="1" applyAlignment="1">
      <alignment horizontal="center" vertical="center" wrapText="1"/>
    </xf>
    <xf numFmtId="3" fontId="10" fillId="2" borderId="2" xfId="0" applyNumberFormat="1" applyFont="1" applyFill="1" applyBorder="1" applyAlignment="1">
      <alignment horizontal="center" vertical="center" wrapText="1"/>
    </xf>
    <xf numFmtId="0" fontId="10" fillId="2" borderId="13" xfId="1" applyFont="1" applyFill="1" applyBorder="1" applyAlignment="1">
      <alignment horizontal="right" vertical="justify" wrapText="1"/>
    </xf>
    <xf numFmtId="3" fontId="10" fillId="2" borderId="0" xfId="0" applyNumberFormat="1" applyFont="1" applyFill="1" applyBorder="1" applyAlignment="1">
      <alignment horizontal="center" vertical="center" wrapText="1"/>
    </xf>
    <xf numFmtId="3" fontId="10" fillId="2" borderId="7"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4" borderId="6" xfId="0" applyFont="1" applyFill="1" applyBorder="1" applyAlignment="1">
      <alignment horizontal="right" vertical="center" wrapText="1"/>
    </xf>
    <xf numFmtId="0" fontId="6" fillId="4" borderId="1" xfId="0" applyFont="1" applyFill="1" applyBorder="1" applyAlignment="1">
      <alignment horizontal="right" vertical="center" wrapText="1"/>
    </xf>
    <xf numFmtId="0" fontId="6" fillId="4" borderId="6" xfId="0" applyFont="1" applyFill="1" applyBorder="1" applyAlignment="1">
      <alignment horizontal="right" vertical="center"/>
    </xf>
    <xf numFmtId="0" fontId="10" fillId="4" borderId="8" xfId="0" applyFont="1" applyFill="1" applyBorder="1" applyAlignment="1">
      <alignment horizontal="center" vertical="top" wrapText="1"/>
    </xf>
    <xf numFmtId="0" fontId="10" fillId="4" borderId="0" xfId="0" applyFont="1" applyFill="1" applyBorder="1" applyAlignment="1">
      <alignment horizontal="center" vertical="top" wrapText="1"/>
    </xf>
    <xf numFmtId="0" fontId="10" fillId="4" borderId="0" xfId="0" applyFont="1" applyFill="1" applyBorder="1" applyAlignment="1">
      <alignment horizontal="right" vertical="center"/>
    </xf>
    <xf numFmtId="0" fontId="10" fillId="4" borderId="1" xfId="0" applyFont="1" applyFill="1" applyBorder="1" applyAlignment="1">
      <alignment horizontal="center" vertical="top" wrapText="1"/>
    </xf>
    <xf numFmtId="0" fontId="10" fillId="2" borderId="8" xfId="1" applyFont="1" applyFill="1" applyBorder="1" applyAlignment="1">
      <alignment horizontal="left" vertical="top" wrapText="1"/>
    </xf>
    <xf numFmtId="0" fontId="6" fillId="4" borderId="1" xfId="0" applyFont="1" applyFill="1" applyBorder="1" applyAlignment="1">
      <alignment horizontal="right" vertical="center" wrapText="1"/>
    </xf>
    <xf numFmtId="0" fontId="6" fillId="4" borderId="1" xfId="0" applyFont="1" applyFill="1" applyBorder="1" applyAlignment="1">
      <alignment horizontal="right" vertical="center"/>
    </xf>
    <xf numFmtId="0" fontId="6" fillId="4" borderId="6" xfId="0" applyFont="1" applyFill="1" applyBorder="1" applyAlignment="1">
      <alignment horizontal="right" vertical="center"/>
    </xf>
    <xf numFmtId="0" fontId="10" fillId="4" borderId="8"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0" xfId="0" applyFont="1" applyFill="1" applyBorder="1" applyAlignment="1">
      <alignment horizontal="center" vertical="top" wrapText="1"/>
    </xf>
    <xf numFmtId="0" fontId="6" fillId="2" borderId="0" xfId="0" applyFont="1" applyFill="1" applyBorder="1" applyAlignment="1">
      <alignment horizontal="right" vertical="center"/>
    </xf>
    <xf numFmtId="0" fontId="10" fillId="2" borderId="0" xfId="0" applyFont="1" applyFill="1" applyBorder="1" applyAlignment="1">
      <alignment horizontal="right" vertical="center"/>
    </xf>
    <xf numFmtId="0" fontId="10" fillId="4" borderId="3" xfId="1" applyFont="1" applyFill="1" applyBorder="1" applyAlignment="1">
      <alignment horizontal="justify" vertical="center" wrapText="1"/>
    </xf>
    <xf numFmtId="0" fontId="10" fillId="2" borderId="6" xfId="1" applyFont="1" applyFill="1" applyBorder="1" applyAlignment="1">
      <alignment horizontal="left" vertical="top" wrapText="1"/>
    </xf>
    <xf numFmtId="0" fontId="10" fillId="2" borderId="0" xfId="1" applyFont="1" applyFill="1" applyBorder="1" applyAlignment="1">
      <alignment horizontal="left" vertical="top" wrapText="1"/>
    </xf>
    <xf numFmtId="0" fontId="10" fillId="2" borderId="7" xfId="1" applyFont="1" applyFill="1" applyBorder="1" applyAlignment="1">
      <alignment horizontal="left" vertical="top" wrapText="1"/>
    </xf>
    <xf numFmtId="0" fontId="7" fillId="5" borderId="0" xfId="1" applyFont="1" applyFill="1" applyAlignment="1">
      <alignment horizontal="left" vertical="top"/>
    </xf>
    <xf numFmtId="0" fontId="26" fillId="4" borderId="0" xfId="0" applyFont="1" applyFill="1"/>
    <xf numFmtId="0" fontId="27" fillId="4" borderId="0" xfId="0" applyFont="1" applyFill="1"/>
    <xf numFmtId="0" fontId="26" fillId="2" borderId="0" xfId="0" applyFont="1" applyFill="1"/>
    <xf numFmtId="0" fontId="27" fillId="5" borderId="0" xfId="0" applyFont="1" applyFill="1"/>
    <xf numFmtId="0" fontId="28" fillId="2" borderId="0" xfId="0" applyFont="1" applyFill="1" applyBorder="1" applyAlignment="1">
      <alignment vertical="center"/>
    </xf>
    <xf numFmtId="0" fontId="29" fillId="2" borderId="13" xfId="0" applyFont="1" applyFill="1" applyBorder="1" applyAlignment="1">
      <alignment vertical="center"/>
    </xf>
    <xf numFmtId="0" fontId="11" fillId="4" borderId="8" xfId="0" applyFont="1" applyFill="1" applyBorder="1"/>
    <xf numFmtId="0" fontId="6" fillId="4" borderId="8" xfId="0" applyFont="1" applyFill="1" applyBorder="1" applyAlignment="1">
      <alignment vertical="top" wrapText="1"/>
    </xf>
    <xf numFmtId="0" fontId="6" fillId="4" borderId="8" xfId="0" applyFont="1" applyFill="1" applyBorder="1" applyAlignment="1">
      <alignment horizontal="center" vertical="center" wrapText="1"/>
    </xf>
    <xf numFmtId="0" fontId="6" fillId="4" borderId="8" xfId="0" applyFont="1" applyFill="1" applyBorder="1" applyAlignment="1">
      <alignment horizontal="center" vertical="top" wrapText="1"/>
    </xf>
    <xf numFmtId="4" fontId="30" fillId="2" borderId="7" xfId="1" applyNumberFormat="1" applyFont="1" applyFill="1" applyBorder="1" applyAlignment="1">
      <alignment horizontal="center" vertical="center" wrapText="1"/>
    </xf>
    <xf numFmtId="166" fontId="31" fillId="2" borderId="8" xfId="1" applyNumberFormat="1" applyFont="1" applyFill="1" applyBorder="1" applyAlignment="1">
      <alignment horizontal="center" vertical="center" wrapText="1"/>
    </xf>
    <xf numFmtId="4" fontId="30" fillId="4" borderId="7" xfId="1" applyNumberFormat="1" applyFont="1" applyFill="1" applyBorder="1" applyAlignment="1">
      <alignment horizontal="center" vertical="center" wrapText="1"/>
    </xf>
    <xf numFmtId="4" fontId="30" fillId="4" borderId="8" xfId="1" applyNumberFormat="1" applyFont="1" applyFill="1" applyBorder="1" applyAlignment="1">
      <alignment horizontal="center" vertical="center" wrapText="1"/>
    </xf>
    <xf numFmtId="4" fontId="30" fillId="2" borderId="11" xfId="1" applyNumberFormat="1" applyFont="1" applyFill="1" applyBorder="1" applyAlignment="1">
      <alignment horizontal="center" vertical="center" wrapText="1"/>
    </xf>
    <xf numFmtId="165" fontId="6" fillId="2" borderId="0" xfId="0" applyNumberFormat="1" applyFont="1" applyFill="1" applyBorder="1" applyAlignment="1">
      <alignment horizontal="right" vertical="center" wrapText="1"/>
    </xf>
    <xf numFmtId="0" fontId="6" fillId="2" borderId="7" xfId="0" applyFont="1" applyFill="1" applyBorder="1" applyAlignment="1">
      <alignment horizontal="right" vertical="center"/>
    </xf>
    <xf numFmtId="4" fontId="6" fillId="2" borderId="0" xfId="0" applyNumberFormat="1" applyFont="1" applyFill="1" applyBorder="1" applyAlignment="1">
      <alignment horizontal="right" vertical="center" wrapText="1"/>
    </xf>
    <xf numFmtId="0" fontId="10" fillId="2" borderId="7" xfId="0" applyFont="1" applyFill="1" applyBorder="1" applyAlignment="1">
      <alignment horizontal="right" vertical="center"/>
    </xf>
    <xf numFmtId="0" fontId="10" fillId="4" borderId="8" xfId="0" applyFont="1" applyFill="1" applyBorder="1" applyAlignment="1">
      <alignment horizontal="center" vertical="top" wrapText="1"/>
    </xf>
    <xf numFmtId="0" fontId="10" fillId="4" borderId="0" xfId="0" applyFont="1" applyFill="1" applyBorder="1" applyAlignment="1">
      <alignment horizontal="center" vertical="top" wrapText="1"/>
    </xf>
    <xf numFmtId="165" fontId="10" fillId="4" borderId="2" xfId="0" applyNumberFormat="1" applyFont="1" applyFill="1" applyBorder="1" applyAlignment="1">
      <alignment horizontal="center" vertical="center" wrapText="1"/>
    </xf>
    <xf numFmtId="0" fontId="10" fillId="4" borderId="8" xfId="0" applyFont="1" applyFill="1" applyBorder="1" applyAlignment="1">
      <alignment horizontal="justify" vertical="top" wrapText="1"/>
    </xf>
    <xf numFmtId="0" fontId="10" fillId="4" borderId="10" xfId="0" applyFont="1" applyFill="1" applyBorder="1" applyAlignment="1">
      <alignment horizontal="justify" vertical="top" wrapText="1"/>
    </xf>
    <xf numFmtId="0" fontId="10" fillId="4" borderId="0" xfId="0" applyFont="1" applyFill="1" applyBorder="1" applyAlignment="1">
      <alignment horizontal="right" vertical="center"/>
    </xf>
    <xf numFmtId="0" fontId="10" fillId="4" borderId="10" xfId="0" applyFont="1" applyFill="1" applyBorder="1" applyAlignment="1">
      <alignment horizontal="center" vertical="top" wrapText="1"/>
    </xf>
    <xf numFmtId="4" fontId="10" fillId="4" borderId="14" xfId="0" applyNumberFormat="1" applyFont="1" applyFill="1" applyBorder="1" applyAlignment="1">
      <alignment horizontal="center" vertical="center" wrapText="1"/>
    </xf>
    <xf numFmtId="4" fontId="10" fillId="4" borderId="0" xfId="0" applyNumberFormat="1" applyFont="1" applyFill="1" applyBorder="1" applyAlignment="1">
      <alignment horizontal="center" vertical="center"/>
    </xf>
    <xf numFmtId="164" fontId="10" fillId="4" borderId="0" xfId="0" applyNumberFormat="1" applyFont="1" applyFill="1" applyBorder="1" applyAlignment="1">
      <alignment horizontal="center" vertical="center" wrapText="1"/>
    </xf>
    <xf numFmtId="1" fontId="10" fillId="4" borderId="0" xfId="0" applyNumberFormat="1" applyFont="1" applyFill="1" applyBorder="1" applyAlignment="1">
      <alignment horizontal="center" vertical="center" wrapText="1"/>
    </xf>
    <xf numFmtId="4" fontId="10" fillId="4" borderId="0" xfId="0" applyNumberFormat="1" applyFont="1" applyFill="1" applyBorder="1" applyAlignment="1">
      <alignment horizontal="center" vertical="center" wrapText="1"/>
    </xf>
    <xf numFmtId="164" fontId="10" fillId="4" borderId="6" xfId="0" applyNumberFormat="1" applyFont="1" applyFill="1" applyBorder="1" applyAlignment="1">
      <alignment horizontal="justify" vertical="center" wrapText="1"/>
    </xf>
    <xf numFmtId="164" fontId="10" fillId="4" borderId="12" xfId="0" applyNumberFormat="1" applyFont="1" applyFill="1" applyBorder="1" applyAlignment="1">
      <alignment horizontal="justify" vertical="center" wrapText="1"/>
    </xf>
    <xf numFmtId="0" fontId="10" fillId="2" borderId="0" xfId="0" applyFont="1" applyFill="1" applyBorder="1" applyAlignment="1">
      <alignment horizontal="right" vertical="center"/>
    </xf>
    <xf numFmtId="0" fontId="10" fillId="2" borderId="6" xfId="0" applyFont="1" applyFill="1" applyBorder="1" applyAlignment="1">
      <alignment horizontal="right" vertical="center"/>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8" xfId="0" applyFont="1" applyFill="1" applyBorder="1" applyAlignment="1">
      <alignment horizontal="justify" vertical="top" wrapText="1"/>
    </xf>
    <xf numFmtId="0" fontId="10" fillId="2" borderId="8" xfId="1" applyFont="1" applyFill="1" applyBorder="1" applyAlignment="1">
      <alignment horizontal="center" vertical="top" wrapText="1"/>
    </xf>
    <xf numFmtId="0" fontId="10" fillId="4" borderId="8" xfId="1" applyFont="1" applyFill="1" applyBorder="1" applyAlignment="1">
      <alignment horizontal="justify" vertical="top" wrapText="1"/>
    </xf>
    <xf numFmtId="0" fontId="10" fillId="4" borderId="9" xfId="1" applyFont="1" applyFill="1" applyBorder="1" applyAlignment="1">
      <alignment horizontal="center" vertical="top" wrapText="1"/>
    </xf>
    <xf numFmtId="0" fontId="10" fillId="4" borderId="8" xfId="1" applyFont="1" applyFill="1" applyBorder="1" applyAlignment="1">
      <alignment horizontal="center" vertical="top" wrapText="1"/>
    </xf>
    <xf numFmtId="0" fontId="10" fillId="4" borderId="7" xfId="1" applyFont="1" applyFill="1" applyBorder="1" applyAlignment="1">
      <alignment horizontal="justify" vertical="top" wrapText="1"/>
    </xf>
    <xf numFmtId="0" fontId="10" fillId="4" borderId="10" xfId="1" applyFont="1" applyFill="1" applyBorder="1" applyAlignment="1">
      <alignment horizontal="justify" vertical="top" wrapText="1"/>
    </xf>
    <xf numFmtId="0" fontId="10" fillId="4" borderId="1" xfId="1" applyFont="1" applyFill="1" applyBorder="1" applyAlignment="1">
      <alignment horizontal="center" vertical="top" wrapText="1"/>
    </xf>
    <xf numFmtId="0" fontId="10" fillId="4" borderId="6" xfId="1" applyFont="1" applyFill="1" applyBorder="1" applyAlignment="1">
      <alignment horizontal="center" vertical="top" wrapText="1"/>
    </xf>
    <xf numFmtId="0" fontId="10" fillId="2" borderId="10" xfId="1" applyFont="1" applyFill="1" applyBorder="1" applyAlignment="1">
      <alignment horizontal="center" vertical="top" wrapText="1"/>
    </xf>
    <xf numFmtId="0" fontId="10" fillId="2" borderId="13" xfId="0" applyFont="1" applyFill="1" applyBorder="1" applyAlignment="1">
      <alignment horizontal="right" vertical="center"/>
    </xf>
    <xf numFmtId="0" fontId="10" fillId="2" borderId="0" xfId="1" applyFont="1" applyFill="1" applyBorder="1" applyAlignment="1">
      <alignment horizontal="center" vertical="top" wrapText="1"/>
    </xf>
    <xf numFmtId="0" fontId="10" fillId="2" borderId="9" xfId="1" applyFont="1" applyFill="1" applyBorder="1" applyAlignment="1">
      <alignment horizontal="justify" vertical="top" wrapText="1"/>
    </xf>
    <xf numFmtId="0" fontId="10" fillId="2" borderId="8" xfId="1" applyFont="1" applyFill="1" applyBorder="1" applyAlignment="1">
      <alignment horizontal="justify" vertical="top" wrapText="1"/>
    </xf>
    <xf numFmtId="0" fontId="10" fillId="2" borderId="0" xfId="1" applyFont="1" applyFill="1" applyBorder="1" applyAlignment="1">
      <alignment horizontal="right" vertical="top" wrapText="1"/>
    </xf>
    <xf numFmtId="0" fontId="10" fillId="4" borderId="1" xfId="0" applyFont="1" applyFill="1" applyBorder="1" applyAlignment="1">
      <alignment horizontal="center" vertical="top" wrapText="1"/>
    </xf>
    <xf numFmtId="0" fontId="10" fillId="4" borderId="6" xfId="0" applyFont="1" applyFill="1" applyBorder="1" applyAlignment="1">
      <alignment horizontal="center" vertical="top" wrapText="1"/>
    </xf>
    <xf numFmtId="0" fontId="10" fillId="4" borderId="10" xfId="0" applyFont="1" applyFill="1" applyBorder="1" applyAlignment="1">
      <alignment horizontal="justify" vertical="top" wrapText="1"/>
    </xf>
    <xf numFmtId="0" fontId="10" fillId="2" borderId="0" xfId="0" applyFont="1" applyFill="1" applyBorder="1" applyAlignment="1">
      <alignment horizontal="justify" vertical="top" wrapText="1"/>
    </xf>
    <xf numFmtId="0" fontId="10" fillId="2" borderId="8" xfId="0" applyFont="1" applyFill="1" applyBorder="1" applyAlignment="1">
      <alignment horizontal="justify" vertical="top" wrapText="1"/>
    </xf>
    <xf numFmtId="0" fontId="10" fillId="2" borderId="9" xfId="0" applyFont="1" applyFill="1" applyBorder="1" applyAlignment="1">
      <alignment horizontal="center" vertical="top" wrapText="1"/>
    </xf>
    <xf numFmtId="0" fontId="10" fillId="2" borderId="8" xfId="0" applyFont="1" applyFill="1" applyBorder="1" applyAlignment="1">
      <alignment horizontal="center" vertical="top" wrapText="1"/>
    </xf>
    <xf numFmtId="0" fontId="10" fillId="2" borderId="0" xfId="1" applyFont="1" applyFill="1" applyBorder="1" applyAlignment="1">
      <alignment horizontal="justify" vertical="top" wrapText="1"/>
    </xf>
    <xf numFmtId="0" fontId="10" fillId="2" borderId="1"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10" xfId="0" applyFont="1" applyFill="1" applyBorder="1" applyAlignment="1">
      <alignment horizontal="justify" vertical="top" wrapText="1"/>
    </xf>
    <xf numFmtId="0" fontId="10" fillId="2" borderId="10" xfId="1" applyFont="1" applyFill="1" applyBorder="1" applyAlignment="1">
      <alignment horizontal="justify" vertical="top" wrapText="1"/>
    </xf>
    <xf numFmtId="0" fontId="10" fillId="2" borderId="0" xfId="0" applyFont="1" applyFill="1" applyBorder="1" applyAlignment="1">
      <alignment horizontal="right" vertical="center"/>
    </xf>
    <xf numFmtId="0" fontId="6" fillId="2" borderId="0" xfId="0" applyFont="1" applyFill="1" applyBorder="1" applyAlignment="1">
      <alignment horizontal="right" vertical="center"/>
    </xf>
    <xf numFmtId="0" fontId="10" fillId="2" borderId="8" xfId="1" applyFont="1" applyFill="1" applyBorder="1" applyAlignment="1">
      <alignment horizontal="left" vertical="top" wrapText="1"/>
    </xf>
    <xf numFmtId="0" fontId="10" fillId="2" borderId="1" xfId="1" applyFont="1" applyFill="1" applyBorder="1" applyAlignment="1">
      <alignment horizontal="justify" vertical="top" wrapText="1"/>
    </xf>
    <xf numFmtId="0" fontId="10" fillId="2" borderId="6" xfId="1" applyFont="1" applyFill="1" applyBorder="1" applyAlignment="1">
      <alignment horizontal="justify" vertical="top" wrapText="1"/>
    </xf>
    <xf numFmtId="0" fontId="6" fillId="2" borderId="6" xfId="0" applyFont="1" applyFill="1" applyBorder="1" applyAlignment="1">
      <alignment horizontal="right" vertical="center"/>
    </xf>
    <xf numFmtId="0" fontId="6" fillId="2" borderId="7" xfId="0" applyFont="1" applyFill="1" applyBorder="1" applyAlignment="1">
      <alignment horizontal="right" vertical="center"/>
    </xf>
    <xf numFmtId="0" fontId="10" fillId="2" borderId="6" xfId="0" applyFont="1" applyFill="1" applyBorder="1" applyAlignment="1">
      <alignment horizontal="right" vertical="center"/>
    </xf>
    <xf numFmtId="0" fontId="10" fillId="2" borderId="13" xfId="1" applyFont="1" applyFill="1" applyBorder="1" applyAlignment="1">
      <alignment horizontal="justify" vertical="top" wrapText="1"/>
    </xf>
    <xf numFmtId="0" fontId="10" fillId="2" borderId="0" xfId="0" applyFont="1" applyFill="1" applyBorder="1" applyAlignment="1">
      <alignment horizontal="center" vertical="top" wrapText="1"/>
    </xf>
    <xf numFmtId="0" fontId="10" fillId="2" borderId="6" xfId="1" applyFont="1" applyFill="1" applyBorder="1" applyAlignment="1">
      <alignment horizontal="center" vertical="top" wrapText="1"/>
    </xf>
    <xf numFmtId="0" fontId="10" fillId="2" borderId="8" xfId="1" applyFont="1" applyFill="1" applyBorder="1" applyAlignment="1">
      <alignment horizontal="right" vertical="top" wrapText="1"/>
    </xf>
    <xf numFmtId="0" fontId="10" fillId="4" borderId="7" xfId="1" applyFont="1" applyFill="1" applyBorder="1" applyAlignment="1">
      <alignment horizontal="center" vertical="top" wrapText="1"/>
    </xf>
    <xf numFmtId="0" fontId="10" fillId="4" borderId="0" xfId="0" applyFont="1" applyFill="1" applyBorder="1" applyAlignment="1">
      <alignment horizontal="right" vertical="center"/>
    </xf>
    <xf numFmtId="0" fontId="10" fillId="4" borderId="13" xfId="0" applyFont="1" applyFill="1" applyBorder="1" applyAlignment="1">
      <alignment horizontal="right" vertical="center"/>
    </xf>
    <xf numFmtId="0" fontId="6" fillId="4" borderId="6" xfId="0" applyFont="1" applyFill="1" applyBorder="1" applyAlignment="1">
      <alignment horizontal="right" vertical="center" wrapText="1"/>
    </xf>
    <xf numFmtId="0" fontId="10" fillId="4" borderId="7" xfId="0" applyFont="1" applyFill="1" applyBorder="1" applyAlignment="1">
      <alignment horizontal="justify" vertical="top" wrapText="1"/>
    </xf>
    <xf numFmtId="165" fontId="10" fillId="4" borderId="14" xfId="0" applyNumberFormat="1" applyFont="1" applyFill="1" applyBorder="1" applyAlignment="1">
      <alignment horizontal="center" vertical="center" wrapText="1"/>
    </xf>
    <xf numFmtId="0" fontId="10" fillId="4" borderId="0" xfId="0" applyFont="1" applyFill="1" applyBorder="1" applyAlignment="1">
      <alignment horizontal="right" vertical="center" wrapText="1"/>
    </xf>
    <xf numFmtId="0" fontId="10" fillId="4" borderId="12" xfId="0" applyFont="1" applyFill="1" applyBorder="1" applyAlignment="1">
      <alignment horizontal="center" vertical="top" wrapText="1"/>
    </xf>
    <xf numFmtId="0" fontId="13" fillId="4" borderId="6"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0" fillId="4" borderId="11" xfId="0" applyFont="1" applyFill="1" applyBorder="1" applyAlignment="1">
      <alignment horizontal="justify" vertical="top" wrapText="1"/>
    </xf>
    <xf numFmtId="0" fontId="10" fillId="4" borderId="14" xfId="0" applyFont="1" applyFill="1" applyBorder="1" applyAlignment="1">
      <alignment horizontal="center" vertical="top" wrapText="1"/>
    </xf>
    <xf numFmtId="0" fontId="10" fillId="4" borderId="0" xfId="0" applyFont="1" applyFill="1" applyBorder="1" applyAlignment="1">
      <alignment horizontal="center" vertical="top" wrapText="1"/>
    </xf>
    <xf numFmtId="0" fontId="10" fillId="4" borderId="10" xfId="0" applyFont="1" applyFill="1" applyBorder="1" applyAlignment="1">
      <alignment horizontal="center" vertical="top" wrapText="1"/>
    </xf>
    <xf numFmtId="0" fontId="10" fillId="2" borderId="12" xfId="1" applyFont="1" applyFill="1" applyBorder="1" applyAlignment="1">
      <alignment horizontal="justify" vertical="top" wrapText="1"/>
    </xf>
    <xf numFmtId="165" fontId="6" fillId="4" borderId="0" xfId="0" applyNumberFormat="1" applyFont="1" applyFill="1" applyBorder="1" applyAlignment="1">
      <alignment horizontal="center" vertical="center" wrapText="1"/>
    </xf>
    <xf numFmtId="0" fontId="10" fillId="2" borderId="1" xfId="1" applyFont="1" applyFill="1" applyBorder="1" applyAlignment="1">
      <alignment horizontal="right" vertical="top" wrapText="1"/>
    </xf>
    <xf numFmtId="0" fontId="10" fillId="2" borderId="6" xfId="1" applyFont="1" applyFill="1" applyBorder="1" applyAlignment="1">
      <alignment horizontal="right" vertical="top" wrapText="1"/>
    </xf>
    <xf numFmtId="0" fontId="10" fillId="2" borderId="6" xfId="1" applyFont="1" applyFill="1" applyBorder="1" applyAlignment="1">
      <alignment horizontal="right" vertical="top" wrapText="1"/>
    </xf>
    <xf numFmtId="0" fontId="20" fillId="2" borderId="0" xfId="0" applyFont="1" applyFill="1" applyBorder="1" applyAlignment="1">
      <alignment horizontal="right" vertical="center"/>
    </xf>
    <xf numFmtId="4" fontId="20" fillId="2" borderId="7" xfId="0" applyNumberFormat="1" applyFont="1" applyFill="1" applyBorder="1" applyAlignment="1">
      <alignment horizontal="center" vertical="center" wrapText="1"/>
    </xf>
    <xf numFmtId="0" fontId="10" fillId="2" borderId="6" xfId="1" applyFont="1" applyFill="1" applyBorder="1" applyAlignment="1">
      <alignment horizontal="center" vertical="center" wrapText="1"/>
    </xf>
    <xf numFmtId="164" fontId="6" fillId="2" borderId="0" xfId="0" applyNumberFormat="1" applyFont="1" applyFill="1" applyBorder="1" applyAlignment="1">
      <alignment horizontal="justify" vertical="center" wrapText="1"/>
    </xf>
    <xf numFmtId="164" fontId="6" fillId="2" borderId="13" xfId="0" applyNumberFormat="1" applyFont="1" applyFill="1" applyBorder="1" applyAlignment="1">
      <alignment horizontal="justify" vertical="center" wrapText="1"/>
    </xf>
    <xf numFmtId="164" fontId="6" fillId="4" borderId="6" xfId="0" applyNumberFormat="1" applyFont="1" applyFill="1" applyBorder="1" applyAlignment="1">
      <alignment horizontal="left" vertical="center" wrapText="1"/>
    </xf>
    <xf numFmtId="164" fontId="6" fillId="4" borderId="0" xfId="0" applyNumberFormat="1" applyFont="1" applyFill="1" applyBorder="1" applyAlignment="1">
      <alignment horizontal="left" vertical="center" wrapText="1"/>
    </xf>
    <xf numFmtId="164" fontId="6" fillId="4" borderId="15" xfId="0" applyNumberFormat="1" applyFont="1" applyFill="1" applyBorder="1" applyAlignment="1">
      <alignment horizontal="left" vertical="center" wrapText="1"/>
    </xf>
    <xf numFmtId="164" fontId="6" fillId="4" borderId="4" xfId="0" applyNumberFormat="1" applyFont="1" applyFill="1" applyBorder="1" applyAlignment="1">
      <alignment horizontal="left" vertical="center" wrapText="1"/>
    </xf>
    <xf numFmtId="164" fontId="6" fillId="4" borderId="5" xfId="0" applyNumberFormat="1" applyFont="1" applyFill="1" applyBorder="1" applyAlignment="1">
      <alignment horizontal="left" vertical="center" wrapText="1"/>
    </xf>
    <xf numFmtId="0" fontId="10" fillId="4" borderId="9" xfId="0" applyFont="1" applyFill="1" applyBorder="1" applyAlignment="1">
      <alignment horizontal="center" vertical="top" wrapText="1"/>
    </xf>
    <xf numFmtId="0" fontId="10" fillId="4" borderId="8"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4" borderId="0" xfId="0" applyFont="1" applyFill="1" applyBorder="1" applyAlignment="1">
      <alignment horizontal="center" vertical="top" wrapText="1"/>
    </xf>
    <xf numFmtId="164" fontId="6" fillId="4" borderId="1" xfId="0" applyNumberFormat="1" applyFont="1" applyFill="1" applyBorder="1" applyAlignment="1">
      <alignment horizontal="left" vertical="center" wrapText="1"/>
    </xf>
    <xf numFmtId="164" fontId="6" fillId="4" borderId="14" xfId="0" applyNumberFormat="1" applyFont="1" applyFill="1" applyBorder="1" applyAlignment="1">
      <alignment horizontal="left" vertical="center" wrapText="1"/>
    </xf>
    <xf numFmtId="0" fontId="10" fillId="4" borderId="9" xfId="0" applyFont="1" applyFill="1" applyBorder="1" applyAlignment="1">
      <alignment horizontal="justify" vertical="top" wrapText="1"/>
    </xf>
    <xf numFmtId="0" fontId="10" fillId="4" borderId="8" xfId="0" applyFont="1" applyFill="1" applyBorder="1" applyAlignment="1">
      <alignment horizontal="justify" vertical="top" wrapText="1"/>
    </xf>
    <xf numFmtId="0" fontId="6" fillId="4" borderId="0"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6" fillId="4" borderId="1" xfId="0" applyFont="1" applyFill="1" applyBorder="1" applyAlignment="1">
      <alignment horizontal="right" vertical="center" wrapText="1"/>
    </xf>
    <xf numFmtId="0" fontId="6" fillId="4" borderId="14" xfId="0" applyFont="1" applyFill="1" applyBorder="1" applyAlignment="1">
      <alignment horizontal="right" vertical="center" wrapText="1"/>
    </xf>
    <xf numFmtId="165" fontId="10" fillId="4" borderId="14" xfId="0" applyNumberFormat="1" applyFont="1" applyFill="1" applyBorder="1" applyAlignment="1">
      <alignment horizontal="center" vertical="center" wrapText="1"/>
    </xf>
    <xf numFmtId="165" fontId="10" fillId="4" borderId="2" xfId="0" applyNumberFormat="1" applyFont="1" applyFill="1" applyBorder="1" applyAlignment="1">
      <alignment horizontal="center" vertical="center" wrapText="1"/>
    </xf>
    <xf numFmtId="0" fontId="10" fillId="4" borderId="0" xfId="0" applyFont="1" applyFill="1" applyBorder="1" applyAlignment="1">
      <alignment horizontal="right" vertical="center" wrapText="1"/>
    </xf>
    <xf numFmtId="0" fontId="23" fillId="2" borderId="1"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2" fillId="2" borderId="11" xfId="0" applyFont="1" applyFill="1" applyBorder="1" applyAlignment="1">
      <alignment horizontal="center" vertical="center" wrapText="1"/>
    </xf>
    <xf numFmtId="165" fontId="6" fillId="4" borderId="6" xfId="0" applyNumberFormat="1" applyFont="1" applyFill="1" applyBorder="1" applyAlignment="1">
      <alignment horizontal="center" vertical="center" wrapText="1"/>
    </xf>
    <xf numFmtId="165" fontId="6" fillId="4" borderId="0" xfId="0" applyNumberFormat="1" applyFont="1" applyFill="1" applyBorder="1" applyAlignment="1">
      <alignment horizontal="center" vertical="center" wrapText="1"/>
    </xf>
    <xf numFmtId="165" fontId="6" fillId="4" borderId="7" xfId="0" applyNumberFormat="1" applyFont="1" applyFill="1" applyBorder="1" applyAlignment="1">
      <alignment horizontal="center" vertical="center" wrapText="1"/>
    </xf>
    <xf numFmtId="0" fontId="13" fillId="4" borderId="8" xfId="0" applyFont="1" applyFill="1" applyBorder="1" applyAlignment="1">
      <alignment horizontal="justify" vertical="top" wrapText="1"/>
    </xf>
    <xf numFmtId="0" fontId="13" fillId="4" borderId="10" xfId="0" applyFont="1" applyFill="1" applyBorder="1" applyAlignment="1">
      <alignment horizontal="justify" vertical="top" wrapText="1"/>
    </xf>
    <xf numFmtId="0" fontId="10" fillId="4" borderId="1" xfId="0" applyFont="1" applyFill="1" applyBorder="1" applyAlignment="1">
      <alignment horizontal="center" vertical="top" wrapText="1"/>
    </xf>
    <xf numFmtId="0" fontId="13" fillId="4" borderId="6" xfId="0" applyFont="1" applyFill="1" applyBorder="1" applyAlignment="1">
      <alignment horizontal="center" vertical="top" wrapText="1"/>
    </xf>
    <xf numFmtId="0" fontId="13" fillId="4" borderId="12" xfId="0" applyFont="1" applyFill="1" applyBorder="1" applyAlignment="1">
      <alignment horizontal="center" vertical="top" wrapText="1"/>
    </xf>
    <xf numFmtId="0" fontId="13" fillId="4" borderId="8" xfId="0" applyFont="1" applyFill="1" applyBorder="1" applyAlignment="1">
      <alignment horizontal="center" vertical="top" wrapText="1"/>
    </xf>
    <xf numFmtId="0" fontId="27" fillId="5" borderId="15" xfId="0" applyFont="1" applyFill="1" applyBorder="1" applyAlignment="1">
      <alignment horizontal="center" vertical="center"/>
    </xf>
    <xf numFmtId="0" fontId="27" fillId="5" borderId="4" xfId="0" applyFont="1" applyFill="1" applyBorder="1" applyAlignment="1">
      <alignment horizontal="center" vertical="center"/>
    </xf>
    <xf numFmtId="0" fontId="27" fillId="5" borderId="5" xfId="0" applyFont="1" applyFill="1" applyBorder="1" applyAlignment="1">
      <alignment horizontal="center" vertical="center"/>
    </xf>
    <xf numFmtId="0" fontId="27" fillId="2" borderId="15" xfId="0" applyFont="1" applyFill="1" applyBorder="1" applyAlignment="1">
      <alignment horizontal="left" vertical="center" wrapText="1"/>
    </xf>
    <xf numFmtId="0" fontId="27" fillId="2" borderId="4" xfId="0" applyFont="1" applyFill="1" applyBorder="1" applyAlignment="1">
      <alignment horizontal="left" vertical="center" wrapText="1"/>
    </xf>
    <xf numFmtId="0" fontId="27" fillId="2" borderId="5" xfId="0" applyFont="1" applyFill="1" applyBorder="1" applyAlignment="1">
      <alignment horizontal="left" vertical="center" wrapText="1"/>
    </xf>
    <xf numFmtId="0" fontId="10" fillId="4" borderId="6" xfId="0" applyFont="1" applyFill="1" applyBorder="1" applyAlignment="1">
      <alignment horizontal="center" vertical="top" wrapText="1"/>
    </xf>
    <xf numFmtId="0" fontId="10" fillId="4" borderId="12" xfId="0" applyFont="1" applyFill="1" applyBorder="1" applyAlignment="1">
      <alignment horizontal="center" vertical="top" wrapText="1"/>
    </xf>
    <xf numFmtId="0" fontId="22" fillId="2" borderId="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1" xfId="0" applyFont="1" applyFill="1" applyBorder="1" applyAlignment="1">
      <alignment horizontal="center" vertical="center" wrapText="1"/>
    </xf>
    <xf numFmtId="164" fontId="6" fillId="4" borderId="12" xfId="0" applyNumberFormat="1" applyFont="1" applyFill="1" applyBorder="1" applyAlignment="1">
      <alignment horizontal="left" vertical="center" wrapText="1"/>
    </xf>
    <xf numFmtId="164" fontId="6" fillId="4" borderId="13" xfId="0" applyNumberFormat="1" applyFont="1" applyFill="1" applyBorder="1" applyAlignment="1">
      <alignment horizontal="left" vertical="center" wrapText="1"/>
    </xf>
    <xf numFmtId="0" fontId="10" fillId="4" borderId="10" xfId="0" applyFont="1" applyFill="1" applyBorder="1" applyAlignment="1">
      <alignment horizontal="justify" vertical="top" wrapText="1"/>
    </xf>
    <xf numFmtId="0" fontId="10" fillId="4" borderId="2" xfId="0" applyFont="1" applyFill="1" applyBorder="1" applyAlignment="1">
      <alignment horizontal="justify" vertical="top" wrapText="1"/>
    </xf>
    <xf numFmtId="0" fontId="10" fillId="4" borderId="7" xfId="0" applyFont="1" applyFill="1" applyBorder="1" applyAlignment="1">
      <alignment horizontal="justify" vertical="top" wrapText="1"/>
    </xf>
    <xf numFmtId="164" fontId="6" fillId="2" borderId="4" xfId="0" applyNumberFormat="1" applyFont="1" applyFill="1" applyBorder="1" applyAlignment="1">
      <alignment horizontal="left" vertical="center" wrapText="1"/>
    </xf>
    <xf numFmtId="164" fontId="6" fillId="2" borderId="5" xfId="0" applyNumberFormat="1" applyFont="1" applyFill="1" applyBorder="1" applyAlignment="1">
      <alignment horizontal="left" vertical="center" wrapText="1"/>
    </xf>
    <xf numFmtId="0" fontId="6" fillId="4" borderId="0" xfId="0" applyFont="1" applyFill="1" applyBorder="1" applyAlignment="1">
      <alignment horizontal="right" vertical="center" wrapText="1"/>
    </xf>
    <xf numFmtId="0" fontId="6" fillId="4" borderId="6" xfId="0" applyFont="1" applyFill="1" applyBorder="1" applyAlignment="1">
      <alignment horizontal="left" vertical="center" wrapText="1"/>
    </xf>
    <xf numFmtId="0" fontId="10" fillId="4" borderId="0" xfId="0" applyFont="1" applyFill="1" applyBorder="1" applyAlignment="1">
      <alignment horizontal="left" vertical="center"/>
    </xf>
    <xf numFmtId="0" fontId="10" fillId="4" borderId="7" xfId="0" applyFont="1" applyFill="1" applyBorder="1" applyAlignment="1">
      <alignment horizontal="left" vertical="center"/>
    </xf>
    <xf numFmtId="0" fontId="6" fillId="4" borderId="15"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5" xfId="0" applyFont="1" applyFill="1" applyBorder="1" applyAlignment="1">
      <alignment horizontal="left" vertical="center" wrapText="1"/>
    </xf>
    <xf numFmtId="2" fontId="21" fillId="2" borderId="0" xfId="0" applyNumberFormat="1" applyFont="1" applyFill="1" applyBorder="1" applyAlignment="1">
      <alignment horizontal="center" vertical="center" wrapText="1"/>
    </xf>
    <xf numFmtId="2" fontId="21" fillId="2" borderId="13" xfId="0" applyNumberFormat="1"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0" fillId="4" borderId="11" xfId="0" applyFont="1" applyFill="1" applyBorder="1" applyAlignment="1">
      <alignment horizontal="justify" vertical="top" wrapText="1"/>
    </xf>
    <xf numFmtId="0" fontId="10" fillId="2" borderId="9" xfId="1" applyFont="1" applyFill="1" applyBorder="1" applyAlignment="1">
      <alignment horizontal="justify" vertical="top" wrapText="1"/>
    </xf>
    <xf numFmtId="0" fontId="10" fillId="2" borderId="8" xfId="1" applyFont="1" applyFill="1" applyBorder="1" applyAlignment="1">
      <alignment horizontal="justify" vertical="top" wrapText="1"/>
    </xf>
    <xf numFmtId="0" fontId="10" fillId="2" borderId="14" xfId="1" applyFont="1" applyFill="1" applyBorder="1" applyAlignment="1">
      <alignment horizontal="center" vertical="top" wrapText="1"/>
    </xf>
    <xf numFmtId="0" fontId="10" fillId="2" borderId="0" xfId="1" applyFont="1" applyFill="1" applyBorder="1" applyAlignment="1">
      <alignment horizontal="center" vertical="top" wrapText="1"/>
    </xf>
    <xf numFmtId="0" fontId="23" fillId="3" borderId="15" xfId="0" applyFont="1" applyFill="1" applyBorder="1" applyAlignment="1">
      <alignment horizontal="center" vertical="center"/>
    </xf>
    <xf numFmtId="0" fontId="23" fillId="3" borderId="4" xfId="0" applyFont="1" applyFill="1" applyBorder="1" applyAlignment="1">
      <alignment horizontal="center" vertical="center"/>
    </xf>
    <xf numFmtId="0" fontId="23" fillId="3" borderId="5" xfId="0" applyFont="1" applyFill="1" applyBorder="1" applyAlignment="1">
      <alignment horizontal="center" vertical="center"/>
    </xf>
    <xf numFmtId="2" fontId="22" fillId="3" borderId="15" xfId="0" applyNumberFormat="1" applyFont="1" applyFill="1" applyBorder="1" applyAlignment="1">
      <alignment horizontal="center" vertical="center" wrapText="1"/>
    </xf>
    <xf numFmtId="2" fontId="22" fillId="3" borderId="4" xfId="0" applyNumberFormat="1" applyFont="1" applyFill="1" applyBorder="1" applyAlignment="1">
      <alignment horizontal="center" vertical="center" wrapText="1"/>
    </xf>
    <xf numFmtId="2" fontId="22" fillId="3" borderId="5" xfId="0" applyNumberFormat="1" applyFont="1" applyFill="1" applyBorder="1" applyAlignment="1">
      <alignment horizontal="center" vertical="center" wrapText="1"/>
    </xf>
    <xf numFmtId="0" fontId="6" fillId="2" borderId="0" xfId="0" applyFont="1" applyFill="1" applyBorder="1" applyAlignment="1">
      <alignment horizontal="right" vertical="center" wrapText="1"/>
    </xf>
    <xf numFmtId="0" fontId="10" fillId="2" borderId="8" xfId="0" applyFont="1" applyFill="1" applyBorder="1" applyAlignment="1">
      <alignment horizontal="justify" vertical="top" wrapText="1"/>
    </xf>
    <xf numFmtId="0" fontId="10" fillId="2" borderId="0" xfId="0" applyFont="1" applyFill="1" applyBorder="1" applyAlignment="1">
      <alignment horizontal="justify" vertical="top" wrapText="1"/>
    </xf>
    <xf numFmtId="0" fontId="6" fillId="2" borderId="14" xfId="0" applyFont="1" applyFill="1" applyBorder="1" applyAlignment="1">
      <alignment horizontal="right" vertical="center" wrapText="1"/>
    </xf>
    <xf numFmtId="164" fontId="6" fillId="2" borderId="14"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0" fontId="6" fillId="2" borderId="0" xfId="1" applyFont="1" applyFill="1" applyBorder="1" applyAlignment="1">
      <alignment horizontal="right" vertical="top" wrapText="1"/>
    </xf>
    <xf numFmtId="164" fontId="10" fillId="2" borderId="14" xfId="0" applyNumberFormat="1" applyFont="1" applyFill="1" applyBorder="1" applyAlignment="1">
      <alignment horizontal="center" vertical="center" wrapText="1"/>
    </xf>
    <xf numFmtId="164" fontId="10" fillId="2" borderId="2" xfId="0" applyNumberFormat="1" applyFont="1" applyFill="1" applyBorder="1" applyAlignment="1">
      <alignment horizontal="center" vertical="center" wrapText="1"/>
    </xf>
    <xf numFmtId="0" fontId="10" fillId="4" borderId="9" xfId="1" applyFont="1" applyFill="1" applyBorder="1" applyAlignment="1">
      <alignment horizontal="justify" vertical="top" wrapText="1"/>
    </xf>
    <xf numFmtId="0" fontId="10" fillId="4" borderId="8" xfId="1" applyFont="1" applyFill="1" applyBorder="1" applyAlignment="1">
      <alignment horizontal="justify" vertical="top" wrapText="1"/>
    </xf>
    <xf numFmtId="0" fontId="10" fillId="4" borderId="9" xfId="1" applyFont="1" applyFill="1" applyBorder="1" applyAlignment="1">
      <alignment horizontal="center" vertical="top" wrapText="1"/>
    </xf>
    <xf numFmtId="0" fontId="10" fillId="4" borderId="8" xfId="1" applyFont="1" applyFill="1" applyBorder="1" applyAlignment="1">
      <alignment horizontal="center" vertical="top" wrapText="1"/>
    </xf>
    <xf numFmtId="0" fontId="10" fillId="4" borderId="1" xfId="1" applyFont="1" applyFill="1" applyBorder="1" applyAlignment="1">
      <alignment horizontal="justify" vertical="top" wrapText="1"/>
    </xf>
    <xf numFmtId="0" fontId="10" fillId="4" borderId="6" xfId="1" applyFont="1" applyFill="1" applyBorder="1" applyAlignment="1">
      <alignment horizontal="justify" vertical="top" wrapText="1"/>
    </xf>
    <xf numFmtId="0" fontId="10" fillId="2" borderId="13" xfId="0" applyFont="1" applyFill="1" applyBorder="1" applyAlignment="1">
      <alignment horizontal="right" vertical="center"/>
    </xf>
    <xf numFmtId="0" fontId="6" fillId="2" borderId="14" xfId="1" applyFont="1" applyFill="1" applyBorder="1" applyAlignment="1">
      <alignment horizontal="right" vertical="center" wrapText="1"/>
    </xf>
    <xf numFmtId="0" fontId="10" fillId="2" borderId="0" xfId="1" applyFont="1" applyFill="1" applyBorder="1" applyAlignment="1">
      <alignment horizontal="right" vertical="top" wrapText="1"/>
    </xf>
    <xf numFmtId="0" fontId="6" fillId="2" borderId="0" xfId="1" applyFont="1" applyFill="1" applyBorder="1" applyAlignment="1">
      <alignment horizontal="right" vertical="center" wrapText="1"/>
    </xf>
    <xf numFmtId="0" fontId="10" fillId="4" borderId="0" xfId="0" applyFont="1" applyFill="1" applyBorder="1" applyAlignment="1">
      <alignment horizontal="justify" vertical="top" wrapText="1"/>
    </xf>
    <xf numFmtId="0" fontId="10" fillId="2" borderId="9" xfId="0" applyFont="1" applyFill="1" applyBorder="1" applyAlignment="1">
      <alignment horizontal="justify" vertical="top" wrapText="1"/>
    </xf>
    <xf numFmtId="0" fontId="10" fillId="2" borderId="9" xfId="0" applyFont="1" applyFill="1" applyBorder="1" applyAlignment="1">
      <alignment horizontal="center" vertical="top" wrapText="1"/>
    </xf>
    <xf numFmtId="0" fontId="10" fillId="2" borderId="8" xfId="0" applyFont="1" applyFill="1" applyBorder="1" applyAlignment="1">
      <alignment horizontal="center" vertical="top" wrapText="1"/>
    </xf>
    <xf numFmtId="0" fontId="6" fillId="2" borderId="14" xfId="1" applyFont="1" applyFill="1" applyBorder="1" applyAlignment="1">
      <alignment horizontal="right" vertical="top" wrapText="1"/>
    </xf>
    <xf numFmtId="0" fontId="11" fillId="2" borderId="8" xfId="0" applyFont="1" applyFill="1" applyBorder="1"/>
    <xf numFmtId="0" fontId="10" fillId="2" borderId="1"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10" xfId="0" applyFont="1" applyFill="1" applyBorder="1" applyAlignment="1">
      <alignment horizontal="justify" vertical="top" wrapText="1"/>
    </xf>
    <xf numFmtId="0" fontId="10" fillId="2" borderId="9" xfId="1" applyFont="1" applyFill="1" applyBorder="1" applyAlignment="1">
      <alignment horizontal="center" vertical="top" wrapText="1"/>
    </xf>
    <xf numFmtId="0" fontId="10" fillId="2" borderId="8" xfId="1" applyFont="1" applyFill="1" applyBorder="1" applyAlignment="1">
      <alignment horizontal="center" vertical="top" wrapText="1"/>
    </xf>
    <xf numFmtId="164" fontId="6" fillId="2" borderId="15" xfId="0" applyNumberFormat="1" applyFont="1" applyFill="1" applyBorder="1" applyAlignment="1">
      <alignment horizontal="left" vertical="center" wrapText="1"/>
    </xf>
    <xf numFmtId="0" fontId="10" fillId="4" borderId="10" xfId="1" applyFont="1" applyFill="1" applyBorder="1" applyAlignment="1">
      <alignment horizontal="justify" vertical="top" wrapText="1"/>
    </xf>
    <xf numFmtId="0" fontId="6" fillId="2" borderId="0" xfId="0" applyFont="1" applyFill="1" applyBorder="1" applyAlignment="1">
      <alignment horizontal="right" vertical="center"/>
    </xf>
    <xf numFmtId="0" fontId="10" fillId="4" borderId="1" xfId="1" applyFont="1" applyFill="1" applyBorder="1" applyAlignment="1">
      <alignment horizontal="center" vertical="top" wrapText="1"/>
    </xf>
    <xf numFmtId="0" fontId="10" fillId="4" borderId="6" xfId="1" applyFont="1" applyFill="1" applyBorder="1" applyAlignment="1">
      <alignment horizontal="center" vertical="top" wrapText="1"/>
    </xf>
    <xf numFmtId="0" fontId="6" fillId="2" borderId="1" xfId="0" applyFont="1" applyFill="1" applyBorder="1" applyAlignment="1">
      <alignment horizontal="right" vertical="center"/>
    </xf>
    <xf numFmtId="0" fontId="6" fillId="2" borderId="14" xfId="0" applyFont="1" applyFill="1" applyBorder="1" applyAlignment="1">
      <alignment horizontal="right" vertical="center"/>
    </xf>
    <xf numFmtId="0" fontId="6" fillId="2" borderId="2" xfId="0" applyFont="1" applyFill="1" applyBorder="1" applyAlignment="1">
      <alignment horizontal="right" vertical="center"/>
    </xf>
    <xf numFmtId="0" fontId="10" fillId="2" borderId="0" xfId="0" applyFont="1" applyFill="1" applyBorder="1" applyAlignment="1">
      <alignment horizontal="right" vertical="center"/>
    </xf>
    <xf numFmtId="0" fontId="10" fillId="2" borderId="7" xfId="0" applyFont="1" applyFill="1" applyBorder="1" applyAlignment="1">
      <alignment horizontal="right" vertical="center"/>
    </xf>
    <xf numFmtId="0" fontId="10" fillId="2" borderId="10" xfId="1" applyFont="1" applyFill="1" applyBorder="1" applyAlignment="1">
      <alignment horizontal="justify" vertical="top" wrapText="1"/>
    </xf>
    <xf numFmtId="0" fontId="7" fillId="2" borderId="15"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5" xfId="1" applyFont="1" applyFill="1" applyBorder="1" applyAlignment="1">
      <alignment horizontal="center" vertical="center"/>
    </xf>
    <xf numFmtId="0" fontId="6" fillId="2" borderId="4" xfId="1" applyFont="1" applyFill="1" applyBorder="1" applyAlignment="1">
      <alignment horizontal="left" vertical="top" wrapText="1"/>
    </xf>
    <xf numFmtId="0" fontId="6" fillId="2" borderId="5" xfId="1" applyFont="1" applyFill="1" applyBorder="1" applyAlignment="1">
      <alignment horizontal="left" vertical="top" wrapText="1"/>
    </xf>
    <xf numFmtId="164" fontId="6" fillId="4" borderId="15" xfId="0" applyNumberFormat="1" applyFont="1" applyFill="1" applyBorder="1" applyAlignment="1">
      <alignment horizontal="center" vertical="center" wrapText="1"/>
    </xf>
    <xf numFmtId="164" fontId="6" fillId="4" borderId="4"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6" fillId="2" borderId="2" xfId="1" applyFont="1" applyFill="1" applyBorder="1" applyAlignment="1">
      <alignment horizontal="right" vertical="center" wrapText="1"/>
    </xf>
    <xf numFmtId="0" fontId="6" fillId="2" borderId="7" xfId="1" applyFont="1" applyFill="1" applyBorder="1" applyAlignment="1">
      <alignment horizontal="right" vertical="center" wrapText="1"/>
    </xf>
    <xf numFmtId="0" fontId="10" fillId="2" borderId="1" xfId="1" applyFont="1" applyFill="1" applyBorder="1" applyAlignment="1">
      <alignment horizontal="center" vertical="top" wrapText="1"/>
    </xf>
    <xf numFmtId="0" fontId="10" fillId="2" borderId="6" xfId="1" applyFont="1" applyFill="1" applyBorder="1" applyAlignment="1">
      <alignment horizontal="center" vertical="top" wrapText="1"/>
    </xf>
    <xf numFmtId="164" fontId="6" fillId="2" borderId="12" xfId="0" applyNumberFormat="1" applyFont="1" applyFill="1" applyBorder="1" applyAlignment="1">
      <alignment horizontal="left" vertical="center" wrapText="1"/>
    </xf>
    <xf numFmtId="164" fontId="6" fillId="2" borderId="13" xfId="0" applyNumberFormat="1" applyFont="1" applyFill="1" applyBorder="1" applyAlignment="1">
      <alignment horizontal="left" vertical="center" wrapText="1"/>
    </xf>
    <xf numFmtId="164" fontId="6" fillId="2" borderId="11" xfId="0" applyNumberFormat="1" applyFont="1" applyFill="1" applyBorder="1" applyAlignment="1">
      <alignment horizontal="left" vertical="center" wrapText="1"/>
    </xf>
    <xf numFmtId="164" fontId="6" fillId="2" borderId="15" xfId="0" applyNumberFormat="1" applyFont="1" applyFill="1" applyBorder="1" applyAlignment="1">
      <alignment vertical="center" wrapText="1"/>
    </xf>
    <xf numFmtId="164" fontId="6" fillId="2" borderId="4" xfId="0" applyNumberFormat="1" applyFont="1" applyFill="1" applyBorder="1" applyAlignment="1">
      <alignment vertical="center" wrapText="1"/>
    </xf>
    <xf numFmtId="164" fontId="6" fillId="2" borderId="5" xfId="0" applyNumberFormat="1" applyFont="1" applyFill="1" applyBorder="1" applyAlignment="1">
      <alignment vertical="center" wrapText="1"/>
    </xf>
    <xf numFmtId="0" fontId="10" fillId="2" borderId="2" xfId="1" applyFont="1" applyFill="1" applyBorder="1" applyAlignment="1">
      <alignment horizontal="center" vertical="top" wrapText="1"/>
    </xf>
    <xf numFmtId="0" fontId="10" fillId="2" borderId="7" xfId="1" applyFont="1" applyFill="1" applyBorder="1" applyAlignment="1">
      <alignment horizontal="center" vertical="top" wrapText="1"/>
    </xf>
    <xf numFmtId="0" fontId="10" fillId="2" borderId="14" xfId="1" applyFont="1" applyFill="1" applyBorder="1" applyAlignment="1">
      <alignment horizontal="justify" vertical="top" wrapText="1"/>
    </xf>
    <xf numFmtId="0" fontId="10" fillId="2" borderId="0" xfId="1" applyFont="1" applyFill="1" applyBorder="1" applyAlignment="1">
      <alignment horizontal="justify" vertical="top" wrapText="1"/>
    </xf>
    <xf numFmtId="0" fontId="10" fillId="2" borderId="14"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13" xfId="0" applyFont="1" applyFill="1" applyBorder="1" applyAlignment="1">
      <alignment horizontal="center" vertical="top" wrapText="1"/>
    </xf>
    <xf numFmtId="0" fontId="10" fillId="2" borderId="6" xfId="1" applyFont="1" applyFill="1" applyBorder="1" applyAlignment="1">
      <alignment horizontal="right" vertical="top" wrapText="1"/>
    </xf>
    <xf numFmtId="0" fontId="10" fillId="2" borderId="1" xfId="1" applyFont="1" applyFill="1" applyBorder="1" applyAlignment="1">
      <alignment horizontal="justify" vertical="top" wrapText="1"/>
    </xf>
    <xf numFmtId="0" fontId="10" fillId="2" borderId="6" xfId="0" applyFont="1" applyFill="1" applyBorder="1" applyAlignment="1">
      <alignment horizontal="justify" vertical="top"/>
    </xf>
    <xf numFmtId="0" fontId="10" fillId="2" borderId="6" xfId="1" applyFont="1" applyFill="1" applyBorder="1" applyAlignment="1">
      <alignment horizontal="justify" vertical="top" wrapText="1"/>
    </xf>
    <xf numFmtId="0" fontId="10" fillId="2" borderId="12" xfId="1" applyFont="1" applyFill="1" applyBorder="1" applyAlignment="1">
      <alignment horizontal="justify" vertical="top" wrapText="1"/>
    </xf>
    <xf numFmtId="0" fontId="10" fillId="4" borderId="2" xfId="1" applyFont="1" applyFill="1" applyBorder="1" applyAlignment="1">
      <alignment horizontal="justify" vertical="top" wrapText="1"/>
    </xf>
    <xf numFmtId="0" fontId="10" fillId="4" borderId="7" xfId="1" applyFont="1" applyFill="1" applyBorder="1" applyAlignment="1">
      <alignment horizontal="justify" vertical="top" wrapText="1"/>
    </xf>
    <xf numFmtId="0" fontId="10" fillId="2" borderId="9" xfId="1" applyFont="1" applyFill="1" applyBorder="1" applyAlignment="1">
      <alignment horizontal="justify" vertical="center" wrapText="1"/>
    </xf>
    <xf numFmtId="0" fontId="11" fillId="2" borderId="8" xfId="0" applyFont="1" applyFill="1" applyBorder="1" applyAlignment="1"/>
    <xf numFmtId="0" fontId="10" fillId="4" borderId="2" xfId="1" applyFont="1" applyFill="1" applyBorder="1" applyAlignment="1">
      <alignment horizontal="center" vertical="top" wrapText="1"/>
    </xf>
    <xf numFmtId="0" fontId="10" fillId="4" borderId="7" xfId="1" applyFont="1" applyFill="1" applyBorder="1" applyAlignment="1">
      <alignment horizontal="center" vertical="top" wrapText="1"/>
    </xf>
    <xf numFmtId="164" fontId="6" fillId="2" borderId="4" xfId="0" applyNumberFormat="1" applyFont="1" applyFill="1" applyBorder="1" applyAlignment="1">
      <alignment horizontal="center" vertical="center" wrapText="1"/>
    </xf>
    <xf numFmtId="164" fontId="6" fillId="2" borderId="5" xfId="0" applyNumberFormat="1" applyFont="1" applyFill="1" applyBorder="1" applyAlignment="1">
      <alignment horizontal="center" vertical="center" wrapText="1"/>
    </xf>
    <xf numFmtId="0" fontId="12" fillId="4" borderId="9" xfId="1" applyFont="1" applyFill="1" applyBorder="1" applyAlignment="1">
      <alignment horizontal="justify" vertical="top" wrapText="1"/>
    </xf>
    <xf numFmtId="0" fontId="12" fillId="4" borderId="8" xfId="1" applyFont="1" applyFill="1" applyBorder="1" applyAlignment="1">
      <alignment horizontal="justify" vertical="top" wrapText="1"/>
    </xf>
    <xf numFmtId="0" fontId="6" fillId="4" borderId="14" xfId="0" applyFont="1" applyFill="1" applyBorder="1" applyAlignment="1">
      <alignment horizontal="right" vertical="center"/>
    </xf>
    <xf numFmtId="0" fontId="10" fillId="4" borderId="13" xfId="1" applyFont="1" applyFill="1" applyBorder="1" applyAlignment="1">
      <alignment horizontal="right" vertical="center" wrapText="1"/>
    </xf>
    <xf numFmtId="0" fontId="6" fillId="4" borderId="0" xfId="0" applyFont="1" applyFill="1" applyBorder="1" applyAlignment="1">
      <alignment horizontal="right" vertical="center"/>
    </xf>
    <xf numFmtId="0" fontId="10" fillId="4" borderId="13" xfId="0" applyFont="1" applyFill="1" applyBorder="1" applyAlignment="1">
      <alignment horizontal="right" vertical="center"/>
    </xf>
    <xf numFmtId="0" fontId="12" fillId="4" borderId="9" xfId="0" applyFont="1" applyFill="1" applyBorder="1" applyAlignment="1">
      <alignment horizontal="justify" vertical="top" wrapText="1"/>
    </xf>
    <xf numFmtId="0" fontId="12" fillId="4" borderId="8" xfId="0" applyFont="1" applyFill="1" applyBorder="1" applyAlignment="1">
      <alignment horizontal="justify" vertical="top" wrapText="1"/>
    </xf>
    <xf numFmtId="164" fontId="7" fillId="4" borderId="15" xfId="0" applyNumberFormat="1" applyFont="1" applyFill="1" applyBorder="1" applyAlignment="1">
      <alignment horizontal="left" vertical="center" wrapText="1"/>
    </xf>
    <xf numFmtId="164" fontId="7" fillId="4" borderId="4" xfId="0" applyNumberFormat="1" applyFont="1" applyFill="1" applyBorder="1" applyAlignment="1">
      <alignment horizontal="left" vertical="center" wrapText="1"/>
    </xf>
    <xf numFmtId="164" fontId="7" fillId="4" borderId="5" xfId="0" applyNumberFormat="1" applyFont="1" applyFill="1" applyBorder="1" applyAlignment="1">
      <alignment horizontal="left" vertical="center" wrapText="1"/>
    </xf>
    <xf numFmtId="0" fontId="6" fillId="4" borderId="14" xfId="1" applyFont="1" applyFill="1" applyBorder="1" applyAlignment="1">
      <alignment horizontal="right" vertical="center" wrapText="1"/>
    </xf>
    <xf numFmtId="0" fontId="10" fillId="4" borderId="0" xfId="0" applyFont="1" applyFill="1" applyBorder="1" applyAlignment="1">
      <alignment horizontal="right" vertical="center"/>
    </xf>
    <xf numFmtId="0" fontId="10"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6" fillId="2" borderId="13"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4" xfId="1" applyFont="1" applyFill="1" applyBorder="1" applyAlignment="1">
      <alignment horizontal="left" vertical="center" wrapText="1"/>
    </xf>
    <xf numFmtId="0" fontId="10" fillId="2" borderId="10" xfId="1" applyFont="1" applyFill="1" applyBorder="1" applyAlignment="1">
      <alignment horizontal="center" vertical="top" wrapText="1"/>
    </xf>
    <xf numFmtId="0" fontId="0" fillId="0" borderId="8" xfId="0" applyBorder="1" applyAlignment="1">
      <alignment vertical="top" wrapText="1"/>
    </xf>
    <xf numFmtId="0" fontId="10" fillId="2" borderId="10" xfId="0" applyFont="1" applyFill="1" applyBorder="1" applyAlignment="1">
      <alignment horizontal="center" vertical="top" wrapText="1"/>
    </xf>
    <xf numFmtId="0" fontId="12" fillId="4" borderId="2" xfId="0" applyFont="1" applyFill="1" applyBorder="1" applyAlignment="1">
      <alignment horizontal="justify" vertical="top" wrapText="1"/>
    </xf>
    <xf numFmtId="0" fontId="12" fillId="4" borderId="7" xfId="0" applyFont="1" applyFill="1" applyBorder="1" applyAlignment="1">
      <alignment horizontal="justify" vertical="top" wrapText="1"/>
    </xf>
    <xf numFmtId="0" fontId="14" fillId="2" borderId="8" xfId="1" applyFont="1" applyFill="1" applyBorder="1" applyAlignment="1">
      <alignment horizontal="justify" vertical="top" wrapText="1"/>
    </xf>
    <xf numFmtId="0" fontId="10" fillId="4" borderId="14" xfId="0" applyFont="1" applyFill="1" applyBorder="1" applyAlignment="1">
      <alignment horizontal="justify" vertical="top" wrapText="1"/>
    </xf>
    <xf numFmtId="0" fontId="6" fillId="2" borderId="6" xfId="1" applyFont="1" applyFill="1" applyBorder="1" applyAlignment="1">
      <alignment horizontal="left" vertical="center" wrapText="1"/>
    </xf>
    <xf numFmtId="0" fontId="13" fillId="2" borderId="0" xfId="0" applyFont="1" applyFill="1" applyBorder="1" applyAlignment="1">
      <alignment horizontal="left" vertical="center"/>
    </xf>
    <xf numFmtId="0" fontId="13" fillId="2" borderId="13" xfId="0" applyFont="1" applyFill="1" applyBorder="1" applyAlignment="1">
      <alignment horizontal="left" vertical="center"/>
    </xf>
    <xf numFmtId="0" fontId="10" fillId="2" borderId="7" xfId="0" applyFont="1" applyFill="1" applyBorder="1" applyAlignment="1">
      <alignment horizontal="justify" vertical="top" wrapText="1"/>
    </xf>
    <xf numFmtId="0" fontId="6" fillId="2" borderId="11" xfId="1" applyFont="1" applyFill="1" applyBorder="1" applyAlignment="1">
      <alignment horizontal="left" vertical="center" wrapText="1"/>
    </xf>
    <xf numFmtId="0" fontId="6" fillId="2" borderId="6" xfId="0" applyFont="1" applyFill="1" applyBorder="1" applyAlignment="1">
      <alignment horizontal="right" vertical="center"/>
    </xf>
    <xf numFmtId="0" fontId="6" fillId="2" borderId="7" xfId="0" applyFont="1" applyFill="1" applyBorder="1" applyAlignment="1">
      <alignment horizontal="right" vertical="center"/>
    </xf>
    <xf numFmtId="0" fontId="6" fillId="2" borderId="6"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10" fillId="2" borderId="6" xfId="0" applyFont="1" applyFill="1" applyBorder="1" applyAlignment="1">
      <alignment horizontal="right" vertical="center"/>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0" fontId="10" fillId="2" borderId="9" xfId="1" applyFont="1" applyFill="1" applyBorder="1" applyAlignment="1">
      <alignment horizontal="left" vertical="top" wrapText="1"/>
    </xf>
    <xf numFmtId="0" fontId="10" fillId="2" borderId="8" xfId="1" applyFont="1" applyFill="1" applyBorder="1" applyAlignment="1">
      <alignment horizontal="left" vertical="top" wrapText="1"/>
    </xf>
    <xf numFmtId="0" fontId="6" fillId="2" borderId="6" xfId="1" applyFont="1" applyFill="1" applyBorder="1" applyAlignment="1">
      <alignment horizontal="left" vertical="center"/>
    </xf>
    <xf numFmtId="0" fontId="6" fillId="2" borderId="0" xfId="1" applyFont="1" applyFill="1" applyBorder="1" applyAlignment="1">
      <alignment horizontal="left" vertical="center"/>
    </xf>
    <xf numFmtId="0" fontId="6" fillId="2" borderId="13" xfId="1" applyFont="1" applyFill="1" applyBorder="1" applyAlignment="1">
      <alignment horizontal="left" vertical="center"/>
    </xf>
    <xf numFmtId="0" fontId="6" fillId="2" borderId="11" xfId="1" applyFont="1" applyFill="1" applyBorder="1" applyAlignment="1">
      <alignment horizontal="left" vertical="center"/>
    </xf>
    <xf numFmtId="0" fontId="10" fillId="2" borderId="8" xfId="1" applyFont="1" applyFill="1" applyBorder="1" applyAlignment="1">
      <alignment horizontal="right" vertical="top" wrapText="1"/>
    </xf>
    <xf numFmtId="0" fontId="14" fillId="4" borderId="8" xfId="1" applyFont="1" applyFill="1" applyBorder="1" applyAlignment="1">
      <alignment horizontal="left" vertical="top" wrapText="1"/>
    </xf>
    <xf numFmtId="0" fontId="6" fillId="5" borderId="12" xfId="1" applyFont="1" applyFill="1" applyBorder="1" applyAlignment="1">
      <alignment horizontal="center" vertical="center" wrapText="1"/>
    </xf>
    <xf numFmtId="0" fontId="6" fillId="5" borderId="13"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4" borderId="6" xfId="0" applyFont="1" applyFill="1" applyBorder="1" applyAlignment="1">
      <alignment horizontal="right" vertical="center" wrapText="1"/>
    </xf>
    <xf numFmtId="0" fontId="6" fillId="4" borderId="13" xfId="1" applyFont="1" applyFill="1" applyBorder="1" applyAlignment="1">
      <alignment horizontal="left" vertical="center"/>
    </xf>
    <xf numFmtId="0" fontId="6" fillId="4" borderId="4" xfId="1" applyFont="1" applyFill="1" applyBorder="1" applyAlignment="1">
      <alignment horizontal="left" vertical="center"/>
    </xf>
    <xf numFmtId="0" fontId="6" fillId="4" borderId="14" xfId="1" applyFont="1" applyFill="1" applyBorder="1" applyAlignment="1">
      <alignment horizontal="left" vertical="center"/>
    </xf>
    <xf numFmtId="0" fontId="6" fillId="4" borderId="0" xfId="1" applyFont="1" applyFill="1" applyBorder="1" applyAlignment="1">
      <alignment horizontal="left" vertical="center"/>
    </xf>
    <xf numFmtId="0" fontId="6" fillId="4" borderId="7" xfId="1"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8" xfId="0" applyFont="1" applyFill="1" applyBorder="1" applyAlignment="1">
      <alignment horizontal="left" vertical="top" wrapText="1"/>
    </xf>
    <xf numFmtId="0" fontId="6" fillId="4" borderId="6" xfId="0" applyFont="1" applyFill="1" applyBorder="1" applyAlignment="1">
      <alignment horizontal="right" vertical="center"/>
    </xf>
    <xf numFmtId="0" fontId="6" fillId="4" borderId="4" xfId="0" applyFont="1" applyFill="1" applyBorder="1" applyAlignment="1">
      <alignment horizontal="left" vertical="center"/>
    </xf>
    <xf numFmtId="0" fontId="6" fillId="4" borderId="5" xfId="0" applyFont="1" applyFill="1" applyBorder="1" applyAlignment="1">
      <alignment horizontal="left" vertical="center"/>
    </xf>
    <xf numFmtId="0" fontId="10" fillId="4" borderId="10" xfId="0" applyFont="1" applyFill="1" applyBorder="1" applyAlignment="1">
      <alignment horizontal="center" vertical="top" wrapText="1"/>
    </xf>
    <xf numFmtId="0" fontId="6" fillId="5" borderId="15" xfId="0" applyFont="1" applyFill="1" applyBorder="1" applyAlignment="1">
      <alignment horizontal="center" vertical="center" wrapText="1"/>
    </xf>
    <xf numFmtId="0" fontId="6" fillId="5" borderId="4"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22" fillId="2" borderId="6" xfId="0" applyFont="1" applyFill="1" applyBorder="1" applyAlignment="1">
      <alignment horizontal="center" vertical="center" wrapText="1"/>
    </xf>
    <xf numFmtId="0" fontId="14" fillId="4" borderId="8" xfId="1" applyFont="1" applyFill="1" applyBorder="1" applyAlignment="1">
      <alignment horizontal="justify" vertical="top" wrapText="1"/>
    </xf>
    <xf numFmtId="164" fontId="6" fillId="4" borderId="1" xfId="0" applyNumberFormat="1" applyFont="1" applyFill="1" applyBorder="1" applyAlignment="1">
      <alignment horizontal="center" vertical="center" wrapText="1"/>
    </xf>
    <xf numFmtId="164" fontId="6" fillId="4" borderId="14" xfId="0" applyNumberFormat="1" applyFont="1" applyFill="1" applyBorder="1" applyAlignment="1">
      <alignment horizontal="center" vertical="center" wrapText="1"/>
    </xf>
    <xf numFmtId="164" fontId="6" fillId="4" borderId="2" xfId="0" applyNumberFormat="1" applyFont="1" applyFill="1" applyBorder="1" applyAlignment="1">
      <alignment horizontal="center" vertical="center" wrapText="1"/>
    </xf>
    <xf numFmtId="164" fontId="6" fillId="4" borderId="15" xfId="0" applyNumberFormat="1" applyFont="1" applyFill="1" applyBorder="1" applyAlignment="1">
      <alignment vertical="center" wrapText="1"/>
    </xf>
    <xf numFmtId="164" fontId="6" fillId="4" borderId="4" xfId="0" applyNumberFormat="1" applyFont="1" applyFill="1" applyBorder="1" applyAlignment="1">
      <alignment vertical="center" wrapText="1"/>
    </xf>
    <xf numFmtId="164" fontId="6" fillId="4" borderId="5" xfId="0" applyNumberFormat="1" applyFont="1" applyFill="1" applyBorder="1" applyAlignment="1">
      <alignment vertical="center" wrapText="1"/>
    </xf>
    <xf numFmtId="0" fontId="7" fillId="2" borderId="15"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4" borderId="15" xfId="1" applyFont="1" applyFill="1" applyBorder="1" applyAlignment="1">
      <alignment horizontal="left" vertical="center" wrapText="1"/>
    </xf>
    <xf numFmtId="0" fontId="7" fillId="4" borderId="4" xfId="1" applyFont="1" applyFill="1" applyBorder="1" applyAlignment="1">
      <alignment horizontal="left" vertical="center" wrapText="1"/>
    </xf>
    <xf numFmtId="0" fontId="7" fillId="4" borderId="5" xfId="1" applyFont="1" applyFill="1" applyBorder="1" applyAlignment="1">
      <alignment horizontal="left" vertical="center" wrapText="1"/>
    </xf>
    <xf numFmtId="0" fontId="7" fillId="5" borderId="15" xfId="1" applyFont="1" applyFill="1" applyBorder="1" applyAlignment="1">
      <alignment horizontal="center" vertical="center"/>
    </xf>
    <xf numFmtId="0" fontId="7" fillId="5" borderId="4" xfId="1" applyFont="1" applyFill="1" applyBorder="1" applyAlignment="1">
      <alignment horizontal="center" vertical="center"/>
    </xf>
    <xf numFmtId="0" fontId="7" fillId="5" borderId="5"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27" fillId="4" borderId="15" xfId="0" applyFont="1" applyFill="1" applyBorder="1" applyAlignment="1">
      <alignment horizontal="left" vertical="center"/>
    </xf>
    <xf numFmtId="0" fontId="27" fillId="4" borderId="4" xfId="0" applyFont="1" applyFill="1" applyBorder="1" applyAlignment="1">
      <alignment horizontal="left" vertical="center"/>
    </xf>
    <xf numFmtId="0" fontId="27" fillId="4" borderId="5" xfId="0" applyFont="1" applyFill="1" applyBorder="1" applyAlignment="1">
      <alignment horizontal="left" vertical="center"/>
    </xf>
    <xf numFmtId="0" fontId="27" fillId="4" borderId="15" xfId="0" applyFont="1" applyFill="1" applyBorder="1" applyAlignment="1">
      <alignment horizontal="left" vertical="center" wrapText="1"/>
    </xf>
    <xf numFmtId="0" fontId="27" fillId="4" borderId="4" xfId="0" applyFont="1" applyFill="1" applyBorder="1" applyAlignment="1">
      <alignment horizontal="left" vertical="center" wrapText="1"/>
    </xf>
    <xf numFmtId="0" fontId="27" fillId="4" borderId="5" xfId="0" applyFont="1" applyFill="1" applyBorder="1" applyAlignment="1">
      <alignment horizontal="left" vertical="center" wrapText="1"/>
    </xf>
    <xf numFmtId="0" fontId="10" fillId="4" borderId="0" xfId="1" applyFont="1" applyFill="1" applyBorder="1" applyAlignment="1">
      <alignment horizontal="justify" vertical="top" wrapText="1"/>
    </xf>
    <xf numFmtId="0" fontId="10" fillId="4" borderId="0" xfId="1" applyFont="1" applyFill="1" applyBorder="1" applyAlignment="1">
      <alignment horizontal="center" vertical="top" wrapText="1"/>
    </xf>
    <xf numFmtId="0" fontId="10" fillId="4" borderId="0" xfId="1" applyFont="1" applyFill="1" applyBorder="1" applyAlignment="1">
      <alignment horizontal="center" vertical="top" wrapText="1"/>
    </xf>
    <xf numFmtId="0" fontId="10" fillId="4" borderId="0" xfId="1" applyFont="1" applyFill="1" applyBorder="1" applyAlignment="1">
      <alignment horizontal="justify" vertical="top" wrapText="1"/>
    </xf>
    <xf numFmtId="0" fontId="10" fillId="4" borderId="14" xfId="1" applyFont="1" applyFill="1" applyBorder="1" applyAlignment="1">
      <alignment horizontal="justify" vertical="top" wrapText="1"/>
    </xf>
    <xf numFmtId="0" fontId="10" fillId="4" borderId="14" xfId="1" applyFont="1" applyFill="1" applyBorder="1" applyAlignment="1">
      <alignment horizontal="center" vertical="top" wrapText="1"/>
    </xf>
    <xf numFmtId="0" fontId="10" fillId="4" borderId="6" xfId="0" applyFont="1" applyFill="1" applyBorder="1" applyAlignment="1">
      <alignment vertical="top" wrapText="1"/>
    </xf>
    <xf numFmtId="0" fontId="10" fillId="4" borderId="14" xfId="1" applyFont="1" applyFill="1" applyBorder="1" applyAlignment="1">
      <alignment horizontal="center" vertical="top" wrapText="1"/>
    </xf>
    <xf numFmtId="0" fontId="6" fillId="2" borderId="14" xfId="1" applyFont="1" applyFill="1" applyBorder="1" applyAlignment="1">
      <alignment horizontal="left" vertical="center" wrapText="1"/>
    </xf>
    <xf numFmtId="0" fontId="6" fillId="2" borderId="2" xfId="1" applyFont="1" applyFill="1" applyBorder="1" applyAlignment="1">
      <alignment horizontal="left" vertical="center" wrapText="1"/>
    </xf>
    <xf numFmtId="0" fontId="6" fillId="2" borderId="1" xfId="1" applyFont="1" applyFill="1" applyBorder="1" applyAlignment="1">
      <alignment horizontal="center" vertical="center"/>
    </xf>
    <xf numFmtId="0" fontId="6" fillId="2" borderId="14" xfId="1" applyFont="1" applyFill="1" applyBorder="1" applyAlignment="1">
      <alignment horizontal="center" vertical="center"/>
    </xf>
    <xf numFmtId="0" fontId="6" fillId="2" borderId="2" xfId="1" applyFont="1" applyFill="1" applyBorder="1" applyAlignment="1">
      <alignment horizontal="center" vertical="center"/>
    </xf>
    <xf numFmtId="0" fontId="10" fillId="2" borderId="0" xfId="0" applyFont="1" applyFill="1" applyBorder="1" applyAlignment="1">
      <alignment vertical="top" wrapText="1"/>
    </xf>
    <xf numFmtId="0" fontId="10" fillId="2" borderId="13" xfId="0" applyFont="1" applyFill="1" applyBorder="1" applyAlignment="1">
      <alignment vertical="top" wrapText="1"/>
    </xf>
    <xf numFmtId="164" fontId="6" fillId="4" borderId="3" xfId="0" applyNumberFormat="1" applyFont="1" applyFill="1" applyBorder="1" applyAlignment="1">
      <alignment horizontal="left" vertical="center" wrapText="1"/>
    </xf>
    <xf numFmtId="164" fontId="10" fillId="4" borderId="3" xfId="0" applyNumberFormat="1" applyFont="1" applyFill="1" applyBorder="1" applyAlignment="1">
      <alignment horizontal="justify" vertical="top" wrapText="1"/>
    </xf>
    <xf numFmtId="164" fontId="6" fillId="2" borderId="3" xfId="0" applyNumberFormat="1" applyFont="1" applyFill="1" applyBorder="1" applyAlignment="1">
      <alignment horizontal="left" vertical="center" wrapText="1"/>
    </xf>
    <xf numFmtId="164" fontId="10" fillId="2" borderId="3" xfId="0" applyNumberFormat="1" applyFont="1" applyFill="1" applyBorder="1" applyAlignment="1">
      <alignment vertical="center" wrapText="1"/>
    </xf>
    <xf numFmtId="0" fontId="10" fillId="4" borderId="9" xfId="0" applyFont="1" applyFill="1" applyBorder="1" applyAlignment="1">
      <alignment horizontal="right" vertical="center" wrapText="1"/>
    </xf>
    <xf numFmtId="0" fontId="10" fillId="4" borderId="8" xfId="0" applyFont="1" applyFill="1" applyBorder="1" applyAlignment="1">
      <alignment horizontal="right" vertical="center"/>
    </xf>
    <xf numFmtId="0" fontId="10" fillId="4" borderId="8" xfId="0" applyFont="1" applyFill="1" applyBorder="1" applyAlignment="1">
      <alignment horizontal="right" vertical="center" wrapText="1"/>
    </xf>
    <xf numFmtId="0" fontId="10" fillId="2" borderId="8" xfId="0" applyFont="1" applyFill="1" applyBorder="1" applyAlignment="1">
      <alignment horizontal="right" vertical="center"/>
    </xf>
    <xf numFmtId="0" fontId="13" fillId="4" borderId="0" xfId="0" applyFont="1" applyFill="1" applyBorder="1" applyAlignment="1">
      <alignment horizontal="center" vertical="top" wrapText="1"/>
    </xf>
    <xf numFmtId="0" fontId="15" fillId="4" borderId="6" xfId="0" applyFont="1" applyFill="1" applyBorder="1" applyAlignment="1">
      <alignment horizontal="justify" vertical="top" wrapText="1"/>
    </xf>
    <xf numFmtId="0" fontId="15" fillId="4" borderId="6" xfId="0" applyFont="1" applyFill="1" applyBorder="1" applyAlignment="1">
      <alignment horizontal="center" vertical="top" wrapText="1"/>
    </xf>
    <xf numFmtId="0" fontId="10" fillId="4" borderId="13" xfId="0" applyFont="1" applyFill="1" applyBorder="1" applyAlignment="1">
      <alignment horizontal="left" vertical="top" wrapText="1"/>
    </xf>
    <xf numFmtId="0" fontId="14" fillId="4" borderId="8" xfId="0" applyFont="1" applyFill="1" applyBorder="1" applyAlignment="1">
      <alignment horizontal="justify" vertical="top" wrapText="1"/>
    </xf>
    <xf numFmtId="4" fontId="10" fillId="4" borderId="13" xfId="0" applyNumberFormat="1" applyFont="1" applyFill="1" applyBorder="1" applyAlignment="1">
      <alignment horizontal="center" vertical="center" wrapText="1"/>
    </xf>
    <xf numFmtId="165" fontId="14" fillId="4" borderId="13" xfId="0" applyNumberFormat="1" applyFont="1" applyFill="1" applyBorder="1" applyAlignment="1">
      <alignment horizontal="center" vertical="center" wrapText="1"/>
    </xf>
    <xf numFmtId="165" fontId="14" fillId="4" borderId="11" xfId="0" applyNumberFormat="1" applyFont="1" applyFill="1" applyBorder="1" applyAlignment="1">
      <alignment horizontal="center" vertical="center" wrapText="1"/>
    </xf>
    <xf numFmtId="0" fontId="10" fillId="4" borderId="3" xfId="0" applyFont="1" applyFill="1" applyBorder="1" applyAlignment="1">
      <alignment horizontal="justify" vertical="center" wrapText="1"/>
    </xf>
    <xf numFmtId="165" fontId="12" fillId="4" borderId="15" xfId="0" applyNumberFormat="1" applyFont="1" applyFill="1" applyBorder="1" applyAlignment="1">
      <alignment horizontal="center" vertical="center" wrapText="1"/>
    </xf>
    <xf numFmtId="3" fontId="10" fillId="4" borderId="15" xfId="0" applyNumberFormat="1" applyFont="1" applyFill="1" applyBorder="1" applyAlignment="1">
      <alignment horizontal="center" vertical="center" wrapText="1"/>
    </xf>
    <xf numFmtId="0" fontId="10" fillId="4" borderId="2" xfId="0" applyFont="1" applyFill="1" applyBorder="1" applyAlignment="1">
      <alignment vertical="top" wrapText="1"/>
    </xf>
    <xf numFmtId="0" fontId="16" fillId="4" borderId="7" xfId="0" applyFont="1" applyFill="1" applyBorder="1" applyAlignment="1">
      <alignment horizontal="center" vertical="top" wrapText="1"/>
    </xf>
    <xf numFmtId="0" fontId="16" fillId="4" borderId="0" xfId="0" applyFont="1" applyFill="1" applyBorder="1" applyAlignment="1">
      <alignment horizontal="center" vertical="top" wrapText="1"/>
    </xf>
    <xf numFmtId="0" fontId="10" fillId="4" borderId="6" xfId="0" applyFont="1" applyFill="1" applyBorder="1" applyAlignment="1">
      <alignment horizontal="center" vertical="center" wrapText="1"/>
    </xf>
    <xf numFmtId="0" fontId="10" fillId="4" borderId="1" xfId="0" applyFont="1" applyFill="1" applyBorder="1" applyAlignment="1">
      <alignment horizontal="justify" vertical="center" wrapText="1"/>
    </xf>
    <xf numFmtId="165" fontId="14" fillId="4" borderId="14" xfId="0" applyNumberFormat="1" applyFont="1" applyFill="1" applyBorder="1" applyAlignment="1">
      <alignment horizontal="center" vertical="center" wrapText="1"/>
    </xf>
    <xf numFmtId="165" fontId="14" fillId="4" borderId="2" xfId="0" applyNumberFormat="1" applyFont="1" applyFill="1" applyBorder="1" applyAlignment="1">
      <alignment horizontal="center" vertical="center" wrapText="1"/>
    </xf>
    <xf numFmtId="0" fontId="10" fillId="4" borderId="12" xfId="0" applyFont="1" applyFill="1" applyBorder="1" applyAlignment="1">
      <alignment horizontal="justify" vertical="center" wrapText="1"/>
    </xf>
    <xf numFmtId="0" fontId="27" fillId="4" borderId="1" xfId="0" applyFont="1" applyFill="1" applyBorder="1" applyAlignment="1">
      <alignment horizontal="left" vertical="center" wrapText="1"/>
    </xf>
    <xf numFmtId="0" fontId="27" fillId="4" borderId="14" xfId="0" applyFont="1" applyFill="1" applyBorder="1" applyAlignment="1">
      <alignment horizontal="left" vertical="center" wrapText="1"/>
    </xf>
    <xf numFmtId="0" fontId="27" fillId="4" borderId="2" xfId="0" applyFont="1" applyFill="1" applyBorder="1" applyAlignment="1">
      <alignment horizontal="left" vertical="center" wrapText="1"/>
    </xf>
    <xf numFmtId="0" fontId="10" fillId="4" borderId="10" xfId="0" applyFont="1" applyFill="1" applyBorder="1" applyAlignment="1">
      <alignment horizontal="right" vertical="center"/>
    </xf>
    <xf numFmtId="0" fontId="10" fillId="4" borderId="6" xfId="0" applyFont="1" applyFill="1" applyBorder="1" applyAlignment="1">
      <alignment horizontal="justify" vertical="center" wrapText="1"/>
    </xf>
    <xf numFmtId="0" fontId="10" fillId="4" borderId="2" xfId="1" applyFont="1" applyFill="1" applyBorder="1" applyAlignment="1">
      <alignment vertical="top" wrapText="1"/>
    </xf>
    <xf numFmtId="0" fontId="14" fillId="4" borderId="7" xfId="1" applyFont="1" applyFill="1" applyBorder="1" applyAlignment="1">
      <alignment horizontal="justify" vertical="top" wrapText="1"/>
    </xf>
    <xf numFmtId="0" fontId="14" fillId="4" borderId="7" xfId="1" applyFont="1" applyFill="1" applyBorder="1" applyAlignment="1">
      <alignment horizontal="left" vertical="top" wrapText="1"/>
    </xf>
    <xf numFmtId="0" fontId="10" fillId="2" borderId="2" xfId="1" applyFont="1" applyFill="1" applyBorder="1" applyAlignment="1">
      <alignment horizontal="justify" vertical="top" wrapText="1"/>
    </xf>
    <xf numFmtId="0" fontId="10" fillId="2" borderId="7" xfId="1" applyFont="1" applyFill="1" applyBorder="1" applyAlignment="1">
      <alignment horizontal="justify" vertical="top" wrapText="1"/>
    </xf>
    <xf numFmtId="0" fontId="10" fillId="2" borderId="11" xfId="1" applyFont="1" applyFill="1" applyBorder="1" applyAlignment="1">
      <alignment horizontal="justify" vertical="top" wrapText="1"/>
    </xf>
    <xf numFmtId="0" fontId="19" fillId="2" borderId="7" xfId="1" applyFont="1" applyFill="1" applyBorder="1" applyAlignment="1">
      <alignment vertical="top"/>
    </xf>
    <xf numFmtId="0" fontId="10" fillId="2" borderId="7" xfId="1" applyFont="1" applyFill="1" applyBorder="1" applyAlignment="1">
      <alignment horizontal="left" vertical="top" wrapText="1"/>
    </xf>
    <xf numFmtId="0" fontId="14" fillId="2" borderId="11" xfId="1" applyFont="1" applyFill="1" applyBorder="1" applyAlignment="1">
      <alignment horizontal="left" vertical="top" wrapText="1"/>
    </xf>
    <xf numFmtId="0" fontId="6" fillId="4" borderId="6" xfId="1" applyFont="1" applyFill="1" applyBorder="1" applyAlignment="1">
      <alignment horizontal="left" vertical="center"/>
    </xf>
    <xf numFmtId="0" fontId="19" fillId="4" borderId="0" xfId="1" applyFont="1" applyFill="1" applyBorder="1" applyAlignment="1">
      <alignment vertical="top"/>
    </xf>
    <xf numFmtId="0" fontId="10" fillId="4" borderId="11" xfId="1" applyFont="1" applyFill="1" applyBorder="1" applyAlignment="1">
      <alignment horizontal="justify" vertical="top" wrapText="1"/>
    </xf>
    <xf numFmtId="0" fontId="12" fillId="4" borderId="7" xfId="1" applyFont="1" applyFill="1" applyBorder="1" applyAlignment="1">
      <alignment horizontal="justify" vertical="top" wrapText="1"/>
    </xf>
    <xf numFmtId="0" fontId="10" fillId="2" borderId="11" xfId="1" applyFont="1" applyFill="1" applyBorder="1" applyAlignment="1">
      <alignment horizontal="center" vertical="top" wrapText="1"/>
    </xf>
    <xf numFmtId="0" fontId="14" fillId="4" borderId="0" xfId="1" applyFont="1" applyFill="1" applyBorder="1" applyAlignment="1">
      <alignment horizontal="justify" vertical="top" wrapText="1"/>
    </xf>
    <xf numFmtId="165" fontId="10" fillId="4" borderId="6" xfId="1" applyNumberFormat="1" applyFont="1" applyFill="1" applyBorder="1" applyAlignment="1">
      <alignment horizontal="center" vertical="center" wrapText="1"/>
    </xf>
    <xf numFmtId="165" fontId="10" fillId="4" borderId="1" xfId="1" applyNumberFormat="1" applyFont="1" applyFill="1" applyBorder="1" applyAlignment="1">
      <alignment horizontal="center" vertical="center" wrapText="1"/>
    </xf>
    <xf numFmtId="165" fontId="10" fillId="4" borderId="14" xfId="1" applyNumberFormat="1" applyFont="1" applyFill="1" applyBorder="1" applyAlignment="1">
      <alignment horizontal="center" vertical="center" wrapText="1"/>
    </xf>
    <xf numFmtId="3" fontId="10" fillId="4" borderId="12" xfId="0" applyNumberFormat="1" applyFont="1" applyFill="1" applyBorder="1" applyAlignment="1">
      <alignment horizontal="center" vertical="center" wrapText="1"/>
    </xf>
    <xf numFmtId="3" fontId="10" fillId="4" borderId="1" xfId="0" applyNumberFormat="1" applyFont="1" applyFill="1" applyBorder="1" applyAlignment="1">
      <alignment horizontal="center" vertical="center" wrapText="1"/>
    </xf>
    <xf numFmtId="165" fontId="10" fillId="4" borderId="4" xfId="0" applyNumberFormat="1" applyFont="1" applyFill="1" applyBorder="1" applyAlignment="1">
      <alignment horizontal="center" vertical="center" wrapText="1"/>
    </xf>
    <xf numFmtId="165" fontId="10" fillId="4" borderId="12" xfId="0" applyNumberFormat="1" applyFont="1" applyFill="1" applyBorder="1" applyAlignment="1">
      <alignment horizontal="center" vertical="center" wrapText="1"/>
    </xf>
    <xf numFmtId="165" fontId="10" fillId="4" borderId="15" xfId="0" applyNumberFormat="1"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3" fontId="10" fillId="4" borderId="6" xfId="0" applyNumberFormat="1" applyFont="1" applyFill="1" applyBorder="1" applyAlignment="1">
      <alignment horizontal="center" vertical="center" wrapText="1"/>
    </xf>
    <xf numFmtId="165" fontId="10" fillId="4" borderId="12" xfId="1" applyNumberFormat="1" applyFont="1" applyFill="1" applyBorder="1" applyAlignment="1">
      <alignment horizontal="center" vertical="center" wrapText="1"/>
    </xf>
    <xf numFmtId="165" fontId="10" fillId="4" borderId="15" xfId="1" applyNumberFormat="1" applyFont="1" applyFill="1" applyBorder="1" applyAlignment="1">
      <alignment horizontal="center" vertical="center" wrapText="1"/>
    </xf>
    <xf numFmtId="3" fontId="10" fillId="4" borderId="15" xfId="1" applyNumberFormat="1" applyFont="1" applyFill="1" applyBorder="1" applyAlignment="1">
      <alignment horizontal="center" vertical="center" wrapText="1"/>
    </xf>
    <xf numFmtId="3" fontId="10" fillId="4" borderId="6" xfId="1" applyNumberFormat="1" applyFont="1" applyFill="1" applyBorder="1" applyAlignment="1">
      <alignment horizontal="center" vertical="center" wrapText="1"/>
    </xf>
    <xf numFmtId="165" fontId="10" fillId="4" borderId="13" xfId="1" applyNumberFormat="1" applyFont="1" applyFill="1" applyBorder="1" applyAlignment="1">
      <alignment horizontal="center" vertical="center"/>
    </xf>
    <xf numFmtId="0" fontId="10" fillId="4" borderId="12" xfId="1" applyFont="1" applyFill="1" applyBorder="1" applyAlignment="1">
      <alignment horizontal="center" vertical="center"/>
    </xf>
    <xf numFmtId="4" fontId="10" fillId="4" borderId="4" xfId="1" applyNumberFormat="1" applyFont="1" applyFill="1" applyBorder="1" applyAlignment="1">
      <alignment horizontal="center" vertical="center" wrapText="1"/>
    </xf>
    <xf numFmtId="4" fontId="10" fillId="4" borderId="1" xfId="1" applyNumberFormat="1" applyFont="1" applyFill="1" applyBorder="1" applyAlignment="1">
      <alignment horizontal="center" vertical="center" wrapText="1"/>
    </xf>
    <xf numFmtId="3" fontId="10" fillId="4" borderId="1" xfId="1" applyNumberFormat="1" applyFont="1" applyFill="1" applyBorder="1" applyAlignment="1">
      <alignment horizontal="center" vertical="center" wrapText="1"/>
    </xf>
    <xf numFmtId="4" fontId="10" fillId="4" borderId="0" xfId="1" applyNumberFormat="1" applyFont="1" applyFill="1" applyBorder="1" applyAlignment="1">
      <alignment horizontal="center" vertical="center" wrapText="1"/>
    </xf>
    <xf numFmtId="165" fontId="10" fillId="2" borderId="4" xfId="1" applyNumberFormat="1" applyFont="1" applyFill="1" applyBorder="1" applyAlignment="1">
      <alignment horizontal="center" vertical="center" wrapText="1"/>
    </xf>
    <xf numFmtId="4" fontId="10" fillId="2" borderId="4" xfId="1" applyNumberFormat="1" applyFont="1" applyFill="1" applyBorder="1" applyAlignment="1">
      <alignment horizontal="center" vertical="center" wrapText="1"/>
    </xf>
    <xf numFmtId="165" fontId="10" fillId="2" borderId="15" xfId="0" applyNumberFormat="1" applyFont="1" applyFill="1" applyBorder="1" applyAlignment="1">
      <alignment horizontal="center" vertical="center" wrapText="1"/>
    </xf>
    <xf numFmtId="165" fontId="10" fillId="2" borderId="6" xfId="1" applyNumberFormat="1" applyFont="1" applyFill="1" applyBorder="1" applyAlignment="1">
      <alignment horizontal="center" vertical="center" wrapText="1"/>
    </xf>
    <xf numFmtId="3" fontId="10" fillId="2" borderId="15"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1" fontId="10" fillId="2" borderId="15" xfId="0" applyNumberFormat="1" applyFont="1" applyFill="1" applyBorder="1" applyAlignment="1">
      <alignment horizontal="center" vertical="center" wrapText="1"/>
    </xf>
    <xf numFmtId="4" fontId="10" fillId="2" borderId="4" xfId="0" applyNumberFormat="1" applyFont="1" applyFill="1" applyBorder="1" applyAlignment="1">
      <alignment horizontal="center" vertical="center" wrapText="1"/>
    </xf>
    <xf numFmtId="3" fontId="10" fillId="2" borderId="1" xfId="1" applyNumberFormat="1" applyFont="1" applyFill="1" applyBorder="1" applyAlignment="1">
      <alignment horizontal="center" vertical="center" wrapText="1"/>
    </xf>
    <xf numFmtId="0" fontId="14" fillId="2" borderId="7" xfId="1" applyFont="1" applyFill="1" applyBorder="1" applyAlignment="1">
      <alignment horizontal="justify" vertical="top" wrapText="1"/>
    </xf>
    <xf numFmtId="164" fontId="10" fillId="2" borderId="1" xfId="0" applyNumberFormat="1" applyFont="1" applyFill="1" applyBorder="1" applyAlignment="1">
      <alignment horizontal="center" vertical="center" wrapText="1"/>
    </xf>
    <xf numFmtId="0" fontId="14" fillId="4" borderId="6" xfId="1" applyFont="1" applyFill="1" applyBorder="1" applyAlignment="1">
      <alignment horizontal="justify" vertical="top" wrapText="1"/>
    </xf>
    <xf numFmtId="0" fontId="10" fillId="4" borderId="0" xfId="1" applyFont="1" applyFill="1" applyBorder="1" applyAlignment="1">
      <alignment vertical="top"/>
    </xf>
    <xf numFmtId="0" fontId="19" fillId="4" borderId="13" xfId="1" applyFont="1" applyFill="1" applyBorder="1" applyAlignment="1">
      <alignment vertical="top"/>
    </xf>
    <xf numFmtId="0" fontId="10" fillId="4" borderId="8" xfId="1" applyFont="1" applyFill="1" applyBorder="1" applyAlignment="1">
      <alignment vertical="top"/>
    </xf>
    <xf numFmtId="0" fontId="24" fillId="4" borderId="14" xfId="1" applyFont="1" applyFill="1" applyBorder="1" applyAlignment="1">
      <alignment horizontal="center" vertical="top" wrapText="1"/>
    </xf>
    <xf numFmtId="0" fontId="24" fillId="4" borderId="0" xfId="1" applyFont="1" applyFill="1" applyBorder="1" applyAlignment="1">
      <alignment horizontal="center" vertical="top" wrapText="1"/>
    </xf>
    <xf numFmtId="0" fontId="24" fillId="4" borderId="13" xfId="1" applyFont="1" applyFill="1" applyBorder="1" applyAlignment="1">
      <alignment horizontal="center" vertical="top" wrapText="1"/>
    </xf>
    <xf numFmtId="0" fontId="10" fillId="2" borderId="8" xfId="1" applyFont="1" applyFill="1" applyBorder="1" applyAlignment="1">
      <alignment horizontal="justify" vertical="center" wrapText="1"/>
    </xf>
    <xf numFmtId="0" fontId="10" fillId="2" borderId="14" xfId="1" applyFont="1" applyFill="1" applyBorder="1" applyAlignment="1">
      <alignment horizontal="right" vertical="top" wrapText="1"/>
    </xf>
    <xf numFmtId="0" fontId="10" fillId="2" borderId="0" xfId="1" applyFont="1" applyFill="1" applyBorder="1" applyAlignment="1">
      <alignment horizontal="justify" vertical="center" wrapText="1"/>
    </xf>
    <xf numFmtId="0" fontId="10" fillId="2" borderId="13" xfId="1" applyFont="1" applyFill="1" applyBorder="1" applyAlignment="1">
      <alignment horizontal="justify" vertical="center" wrapText="1"/>
    </xf>
    <xf numFmtId="0" fontId="20" fillId="2" borderId="0" xfId="0" applyFont="1" applyFill="1" applyBorder="1" applyAlignment="1">
      <alignment horizontal="right" vertical="center" wrapText="1"/>
    </xf>
    <xf numFmtId="0" fontId="10" fillId="2" borderId="9" xfId="0" applyFont="1" applyFill="1" applyBorder="1" applyAlignment="1">
      <alignment horizontal="right" vertical="center" wrapText="1"/>
    </xf>
    <xf numFmtId="3" fontId="10" fillId="2" borderId="15" xfId="0" applyNumberFormat="1" applyFont="1" applyFill="1" applyBorder="1" applyAlignment="1">
      <alignment horizontal="center" vertical="center" wrapText="1"/>
    </xf>
    <xf numFmtId="0" fontId="7" fillId="2" borderId="1"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6" fillId="2" borderId="1" xfId="1" applyFont="1" applyFill="1" applyBorder="1" applyAlignment="1">
      <alignment horizontal="left" vertical="center" wrapText="1"/>
    </xf>
    <xf numFmtId="0" fontId="13" fillId="2" borderId="6" xfId="0" applyFont="1" applyFill="1" applyBorder="1" applyAlignment="1"/>
    <xf numFmtId="0" fontId="13" fillId="2" borderId="12" xfId="0" applyFont="1" applyFill="1" applyBorder="1" applyAlignment="1"/>
    <xf numFmtId="0" fontId="6" fillId="2" borderId="14" xfId="1" applyFont="1" applyFill="1" applyBorder="1" applyAlignment="1">
      <alignment horizontal="left" vertical="center"/>
    </xf>
    <xf numFmtId="0" fontId="10" fillId="4" borderId="1" xfId="1" applyFont="1" applyFill="1" applyBorder="1" applyAlignment="1">
      <alignment horizontal="center" vertical="center" wrapText="1"/>
    </xf>
    <xf numFmtId="0" fontId="10" fillId="4" borderId="6" xfId="1" applyFont="1" applyFill="1" applyBorder="1" applyAlignment="1">
      <alignment horizontal="center" vertical="center" wrapText="1"/>
    </xf>
    <xf numFmtId="166" fontId="10" fillId="2" borderId="11" xfId="1" applyNumberFormat="1" applyFont="1" applyFill="1" applyBorder="1" applyAlignment="1">
      <alignment horizontal="justify" vertical="center" wrapText="1"/>
    </xf>
    <xf numFmtId="165" fontId="30" fillId="2" borderId="6" xfId="0" applyNumberFormat="1" applyFont="1" applyFill="1" applyBorder="1" applyAlignment="1">
      <alignment horizontal="center" vertical="center" wrapText="1"/>
    </xf>
    <xf numFmtId="3" fontId="10" fillId="2" borderId="6" xfId="0" applyNumberFormat="1" applyFont="1" applyFill="1" applyBorder="1" applyAlignment="1">
      <alignment horizontal="center" vertical="center" wrapText="1"/>
    </xf>
    <xf numFmtId="4" fontId="10" fillId="2" borderId="6" xfId="1" applyNumberFormat="1" applyFont="1" applyFill="1" applyBorder="1" applyAlignment="1">
      <alignment horizontal="center" vertical="center" wrapText="1"/>
    </xf>
    <xf numFmtId="4" fontId="10" fillId="4" borderId="6" xfId="1" applyNumberFormat="1" applyFont="1" applyFill="1" applyBorder="1" applyAlignment="1">
      <alignment horizontal="center" vertical="center" wrapText="1"/>
    </xf>
    <xf numFmtId="4" fontId="10" fillId="4" borderId="12" xfId="1" applyNumberFormat="1" applyFont="1" applyFill="1" applyBorder="1" applyAlignment="1">
      <alignment horizontal="center" vertical="center" wrapText="1"/>
    </xf>
    <xf numFmtId="4" fontId="30" fillId="4" borderId="6" xfId="1" applyNumberFormat="1" applyFont="1" applyFill="1" applyBorder="1" applyAlignment="1">
      <alignment horizontal="center" vertical="center" wrapText="1"/>
    </xf>
    <xf numFmtId="4" fontId="10" fillId="4" borderId="15" xfId="1" applyNumberFormat="1" applyFont="1" applyFill="1" applyBorder="1" applyAlignment="1">
      <alignment horizontal="center" vertical="center" wrapText="1"/>
    </xf>
    <xf numFmtId="4" fontId="10" fillId="2" borderId="15" xfId="1" applyNumberFormat="1" applyFont="1" applyFill="1" applyBorder="1" applyAlignment="1">
      <alignment horizontal="center" vertical="center" wrapText="1"/>
    </xf>
    <xf numFmtId="4" fontId="30" fillId="2" borderId="13" xfId="1" applyNumberFormat="1" applyFont="1" applyFill="1" applyBorder="1" applyAlignment="1">
      <alignment horizontal="center" vertical="center" wrapText="1"/>
    </xf>
    <xf numFmtId="0" fontId="6" fillId="2" borderId="1" xfId="0" applyFont="1" applyFill="1" applyBorder="1" applyAlignment="1">
      <alignment vertical="center"/>
    </xf>
    <xf numFmtId="0" fontId="6" fillId="2" borderId="7" xfId="0" applyFont="1" applyFill="1" applyBorder="1" applyAlignment="1">
      <alignment horizontal="right" vertical="center" wrapText="1"/>
    </xf>
    <xf numFmtId="0" fontId="10" fillId="2" borderId="2" xfId="0" applyFont="1" applyFill="1" applyBorder="1" applyAlignment="1">
      <alignment horizontal="center" vertical="top" wrapText="1"/>
    </xf>
    <xf numFmtId="0" fontId="10" fillId="2" borderId="7" xfId="0" applyFont="1" applyFill="1" applyBorder="1" applyAlignment="1">
      <alignment horizontal="center" vertical="top" wrapText="1"/>
    </xf>
    <xf numFmtId="0" fontId="13" fillId="2" borderId="0" xfId="0" applyFont="1" applyFill="1" applyBorder="1" applyAlignment="1">
      <alignment horizontal="center" vertical="top" wrapText="1"/>
    </xf>
    <xf numFmtId="0" fontId="10" fillId="4" borderId="12" xfId="1" applyFont="1" applyFill="1" applyBorder="1" applyAlignment="1">
      <alignment horizontal="justify" vertical="top" wrapText="1"/>
    </xf>
    <xf numFmtId="4" fontId="10" fillId="4" borderId="15" xfId="0"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4" fontId="10" fillId="4" borderId="15" xfId="0" applyNumberFormat="1" applyFont="1" applyFill="1" applyBorder="1" applyAlignment="1">
      <alignment horizontal="center" vertical="center" wrapText="1"/>
    </xf>
    <xf numFmtId="4" fontId="10" fillId="2" borderId="15" xfId="0" applyNumberFormat="1" applyFont="1" applyFill="1" applyBorder="1" applyAlignment="1">
      <alignment horizontal="center" vertical="center" wrapText="1"/>
    </xf>
    <xf numFmtId="164" fontId="10" fillId="2" borderId="15" xfId="0" applyNumberFormat="1" applyFont="1" applyFill="1" applyBorder="1" applyAlignment="1">
      <alignment horizontal="center" vertical="center" wrapText="1"/>
    </xf>
    <xf numFmtId="0" fontId="6" fillId="2" borderId="14" xfId="1" applyFont="1" applyFill="1" applyBorder="1" applyAlignment="1">
      <alignment horizontal="left" vertical="top" wrapText="1"/>
    </xf>
    <xf numFmtId="0" fontId="10" fillId="2" borderId="1" xfId="0" applyFont="1" applyFill="1" applyBorder="1" applyAlignment="1">
      <alignment horizontal="justify" vertical="top" wrapText="1"/>
    </xf>
    <xf numFmtId="0" fontId="10" fillId="2" borderId="6" xfId="0" applyFont="1" applyFill="1" applyBorder="1" applyAlignment="1">
      <alignment horizontal="justify" vertical="top" wrapText="1"/>
    </xf>
    <xf numFmtId="0" fontId="10" fillId="2" borderId="12" xfId="0" applyFont="1" applyFill="1" applyBorder="1" applyAlignment="1">
      <alignment horizontal="justify" vertical="top" wrapText="1"/>
    </xf>
    <xf numFmtId="0" fontId="10" fillId="2" borderId="6" xfId="0" applyFont="1" applyFill="1" applyBorder="1" applyAlignment="1">
      <alignment horizontal="center" vertical="top"/>
    </xf>
    <xf numFmtId="0" fontId="10" fillId="2" borderId="11" xfId="1" applyFont="1" applyFill="1" applyBorder="1" applyAlignment="1">
      <alignment horizontal="left" vertical="top"/>
    </xf>
    <xf numFmtId="0" fontId="10" fillId="4" borderId="2" xfId="0" applyFont="1" applyFill="1" applyBorder="1" applyAlignment="1">
      <alignment horizontal="center" vertical="top" wrapText="1"/>
    </xf>
    <xf numFmtId="0" fontId="10" fillId="4" borderId="7" xfId="0" applyFont="1" applyFill="1" applyBorder="1" applyAlignment="1">
      <alignment horizontal="center" vertical="top" wrapText="1"/>
    </xf>
    <xf numFmtId="0" fontId="10" fillId="4" borderId="12" xfId="0" applyFont="1" applyFill="1" applyBorder="1" applyAlignment="1">
      <alignment horizontal="justify" vertical="top" wrapText="1"/>
    </xf>
    <xf numFmtId="0" fontId="10" fillId="4" borderId="12" xfId="0" applyFont="1" applyFill="1" applyBorder="1" applyAlignment="1">
      <alignment vertical="top" wrapText="1"/>
    </xf>
    <xf numFmtId="0" fontId="13" fillId="4" borderId="6" xfId="0" applyFont="1" applyFill="1" applyBorder="1" applyAlignment="1">
      <alignment vertical="top" wrapText="1"/>
    </xf>
    <xf numFmtId="165" fontId="10" fillId="4" borderId="6" xfId="0" applyNumberFormat="1" applyFont="1" applyFill="1" applyBorder="1" applyAlignment="1">
      <alignment horizontal="center" vertical="center" wrapText="1"/>
    </xf>
    <xf numFmtId="4" fontId="30" fillId="4" borderId="15" xfId="1" applyNumberFormat="1"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2" borderId="15" xfId="0" applyFont="1" applyFill="1" applyBorder="1" applyAlignment="1">
      <alignment horizontal="center" vertical="center" wrapText="1"/>
    </xf>
    <xf numFmtId="4" fontId="30" fillId="2" borderId="15" xfId="1" applyNumberFormat="1" applyFont="1" applyFill="1" applyBorder="1" applyAlignment="1">
      <alignment horizontal="center" vertical="center" wrapText="1"/>
    </xf>
    <xf numFmtId="4" fontId="10" fillId="2" borderId="1" xfId="1" applyNumberFormat="1" applyFont="1" applyFill="1" applyBorder="1" applyAlignment="1">
      <alignment horizontal="center" vertical="center" wrapText="1"/>
    </xf>
    <xf numFmtId="0" fontId="13" fillId="4" borderId="13" xfId="0" applyFont="1" applyFill="1" applyBorder="1" applyAlignment="1">
      <alignment horizontal="center" vertical="top" wrapText="1"/>
    </xf>
    <xf numFmtId="165" fontId="12" fillId="4" borderId="1" xfId="0" applyNumberFormat="1" applyFont="1" applyFill="1" applyBorder="1" applyAlignment="1">
      <alignment horizontal="center" vertical="center" wrapText="1"/>
    </xf>
    <xf numFmtId="0" fontId="13" fillId="4" borderId="6" xfId="0" applyFont="1" applyFill="1" applyBorder="1" applyAlignment="1">
      <alignment horizontal="justify" vertical="top" wrapText="1"/>
    </xf>
    <xf numFmtId="0" fontId="13" fillId="4" borderId="12" xfId="0" applyFont="1" applyFill="1" applyBorder="1" applyAlignment="1">
      <alignment horizontal="justify" vertical="top" wrapText="1"/>
    </xf>
    <xf numFmtId="1" fontId="10" fillId="4" borderId="15"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1" fontId="12" fillId="4" borderId="15" xfId="0" applyNumberFormat="1" applyFont="1" applyFill="1" applyBorder="1" applyAlignment="1">
      <alignment horizontal="center" vertical="center" wrapText="1"/>
    </xf>
    <xf numFmtId="3" fontId="12" fillId="4" borderId="15" xfId="0" applyNumberFormat="1" applyFont="1" applyFill="1" applyBorder="1" applyAlignment="1">
      <alignment horizontal="center" vertical="center" wrapText="1"/>
    </xf>
    <xf numFmtId="0" fontId="10" fillId="4" borderId="11" xfId="0" applyFont="1" applyFill="1" applyBorder="1" applyAlignment="1">
      <alignment horizontal="center" vertical="top" wrapText="1"/>
    </xf>
    <xf numFmtId="0" fontId="0" fillId="0" borderId="7" xfId="0" applyBorder="1" applyAlignment="1">
      <alignment horizontal="center" vertical="top" wrapText="1"/>
    </xf>
    <xf numFmtId="0" fontId="0" fillId="0" borderId="11" xfId="0" applyBorder="1" applyAlignment="1">
      <alignment horizontal="center" vertical="top" wrapText="1"/>
    </xf>
  </cellXfs>
  <cellStyles count="2">
    <cellStyle name="Обычный" xfId="0" builtinId="0"/>
    <cellStyle name="Обычный_Програма Київ спортивний"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6"/>
  <sheetViews>
    <sheetView tabSelected="1" topLeftCell="A58" zoomScale="26" zoomScaleNormal="26" workbookViewId="0">
      <selection activeCell="P44" sqref="P44:P45"/>
    </sheetView>
  </sheetViews>
  <sheetFormatPr defaultRowHeight="15" x14ac:dyDescent="0.25"/>
  <cols>
    <col min="1" max="1" width="14.140625" style="1" customWidth="1"/>
    <col min="2" max="2" width="16.42578125" style="1" customWidth="1"/>
    <col min="3" max="3" width="22" style="1" customWidth="1"/>
    <col min="4" max="4" width="11.28515625" style="3" customWidth="1"/>
    <col min="5" max="5" width="14.7109375" style="1" customWidth="1"/>
    <col min="6" max="6" width="13.42578125" style="1" customWidth="1"/>
    <col min="7" max="7" width="14.28515625" style="1" customWidth="1"/>
    <col min="8" max="8" width="20.7109375" style="1" customWidth="1"/>
    <col min="9" max="9" width="20.85546875" style="4" customWidth="1"/>
    <col min="10" max="11" width="18.7109375" style="5" customWidth="1"/>
    <col min="12" max="12" width="20.42578125" style="1" customWidth="1"/>
    <col min="13" max="13" width="9.7109375" style="1" customWidth="1"/>
    <col min="14" max="14" width="18.42578125" style="1" customWidth="1"/>
    <col min="15" max="15" width="20.5703125" style="1" customWidth="1"/>
    <col min="16" max="16" width="11.28515625" style="3" customWidth="1"/>
    <col min="17" max="17" width="14.85546875" style="1" customWidth="1"/>
    <col min="18" max="18" width="13.42578125" style="1" customWidth="1"/>
    <col min="19" max="19" width="13.85546875" style="1" customWidth="1"/>
    <col min="20" max="20" width="21" style="1" customWidth="1"/>
    <col min="21" max="21" width="19.42578125" style="4" customWidth="1"/>
    <col min="22" max="22" width="18.7109375" style="5" customWidth="1"/>
    <col min="23" max="23" width="18.140625" style="5" customWidth="1"/>
    <col min="24" max="24" width="18.7109375" style="1" customWidth="1"/>
    <col min="25" max="25" width="33.85546875" style="1" hidden="1" customWidth="1"/>
    <col min="26" max="26" width="3.7109375" style="3" hidden="1" customWidth="1"/>
    <col min="27" max="27" width="1.85546875" style="1" hidden="1" customWidth="1"/>
    <col min="28" max="28" width="13.42578125" style="1" customWidth="1"/>
    <col min="29" max="29" width="13.85546875" style="1" customWidth="1"/>
    <col min="30" max="30" width="24.85546875" style="1" customWidth="1"/>
    <col min="31" max="31" width="17.85546875" style="4" customWidth="1"/>
    <col min="32" max="32" width="19.5703125" style="5" customWidth="1"/>
    <col min="33" max="33" width="19.85546875" style="5" customWidth="1"/>
    <col min="34" max="34" width="18.28515625" style="1" customWidth="1"/>
    <col min="35" max="16384" width="9.140625" style="1"/>
  </cols>
  <sheetData>
    <row r="1" spans="1:34" x14ac:dyDescent="0.25">
      <c r="A1" s="687" t="s">
        <v>40</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row>
    <row r="2" spans="1:34" ht="80.25" customHeight="1" x14ac:dyDescent="0.25">
      <c r="A2" s="688"/>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row>
    <row r="3" spans="1:34" ht="80.25" customHeight="1" x14ac:dyDescent="0.25">
      <c r="A3" s="702" t="s">
        <v>37</v>
      </c>
      <c r="B3" s="703"/>
      <c r="C3" s="703"/>
      <c r="D3" s="703"/>
      <c r="E3" s="703"/>
      <c r="F3" s="703"/>
      <c r="G3" s="703"/>
      <c r="H3" s="703"/>
      <c r="I3" s="703"/>
      <c r="J3" s="703"/>
      <c r="K3" s="703"/>
      <c r="L3" s="704"/>
      <c r="M3" s="699" t="s">
        <v>38</v>
      </c>
      <c r="N3" s="700"/>
      <c r="O3" s="700"/>
      <c r="P3" s="700"/>
      <c r="Q3" s="700"/>
      <c r="R3" s="700"/>
      <c r="S3" s="700"/>
      <c r="T3" s="700"/>
      <c r="U3" s="700"/>
      <c r="V3" s="700"/>
      <c r="W3" s="700"/>
      <c r="X3" s="701"/>
      <c r="Y3" s="702" t="s">
        <v>39</v>
      </c>
      <c r="Z3" s="703"/>
      <c r="AA3" s="703"/>
      <c r="AB3" s="703"/>
      <c r="AC3" s="703"/>
      <c r="AD3" s="703"/>
      <c r="AE3" s="703"/>
      <c r="AF3" s="703"/>
      <c r="AG3" s="703"/>
      <c r="AH3" s="704"/>
    </row>
    <row r="4" spans="1:34" ht="24.75" customHeight="1" x14ac:dyDescent="0.25">
      <c r="A4" s="855" t="s">
        <v>41</v>
      </c>
      <c r="B4" s="667"/>
      <c r="C4" s="667"/>
      <c r="D4" s="667"/>
      <c r="E4" s="667"/>
      <c r="F4" s="667"/>
      <c r="G4" s="667"/>
      <c r="H4" s="667"/>
      <c r="I4" s="667"/>
      <c r="J4" s="667"/>
      <c r="K4" s="667"/>
      <c r="L4" s="667"/>
      <c r="M4" s="667" t="s">
        <v>41</v>
      </c>
      <c r="N4" s="667"/>
      <c r="O4" s="667"/>
      <c r="P4" s="667"/>
      <c r="Q4" s="667"/>
      <c r="R4" s="667"/>
      <c r="S4" s="667"/>
      <c r="T4" s="667"/>
      <c r="U4" s="667"/>
      <c r="V4" s="667"/>
      <c r="W4" s="667"/>
      <c r="X4" s="667"/>
      <c r="Y4" s="528"/>
      <c r="Z4" s="528"/>
      <c r="AA4" s="528"/>
      <c r="AB4" s="644" t="s">
        <v>41</v>
      </c>
      <c r="AC4" s="645"/>
      <c r="AD4" s="645"/>
      <c r="AE4" s="645"/>
      <c r="AF4" s="645"/>
      <c r="AG4" s="645"/>
      <c r="AH4" s="646"/>
    </row>
    <row r="5" spans="1:34" s="2" customFormat="1" ht="81" customHeight="1" x14ac:dyDescent="0.2">
      <c r="A5" s="647" t="s">
        <v>34</v>
      </c>
      <c r="B5" s="648"/>
      <c r="C5" s="648"/>
      <c r="D5" s="648"/>
      <c r="E5" s="648"/>
      <c r="F5" s="648"/>
      <c r="G5" s="648"/>
      <c r="H5" s="648"/>
      <c r="I5" s="648"/>
      <c r="J5" s="648"/>
      <c r="K5" s="648"/>
      <c r="L5" s="648"/>
      <c r="M5" s="648" t="s">
        <v>34</v>
      </c>
      <c r="N5" s="648"/>
      <c r="O5" s="648"/>
      <c r="P5" s="648"/>
      <c r="Q5" s="648"/>
      <c r="R5" s="648"/>
      <c r="S5" s="648"/>
      <c r="T5" s="648"/>
      <c r="U5" s="648"/>
      <c r="V5" s="648"/>
      <c r="W5" s="648"/>
      <c r="X5" s="648"/>
      <c r="Y5" s="529"/>
      <c r="Z5" s="529"/>
      <c r="AA5" s="529"/>
      <c r="AB5" s="647" t="s">
        <v>34</v>
      </c>
      <c r="AC5" s="648"/>
      <c r="AD5" s="648"/>
      <c r="AE5" s="648"/>
      <c r="AF5" s="648"/>
      <c r="AG5" s="648"/>
      <c r="AH5" s="649"/>
    </row>
    <row r="6" spans="1:34" ht="59.25" customHeight="1" x14ac:dyDescent="0.25">
      <c r="A6" s="668" t="s">
        <v>42</v>
      </c>
      <c r="B6" s="668" t="s">
        <v>43</v>
      </c>
      <c r="C6" s="668" t="s">
        <v>44</v>
      </c>
      <c r="D6" s="668" t="s">
        <v>45</v>
      </c>
      <c r="E6" s="668" t="s">
        <v>46</v>
      </c>
      <c r="F6" s="668" t="s">
        <v>47</v>
      </c>
      <c r="G6" s="669" t="s">
        <v>36</v>
      </c>
      <c r="H6" s="670"/>
      <c r="I6" s="689" t="s">
        <v>48</v>
      </c>
      <c r="J6" s="690"/>
      <c r="K6" s="690"/>
      <c r="L6" s="691"/>
      <c r="M6" s="668" t="s">
        <v>42</v>
      </c>
      <c r="N6" s="668" t="s">
        <v>43</v>
      </c>
      <c r="O6" s="668" t="s">
        <v>44</v>
      </c>
      <c r="P6" s="668" t="s">
        <v>45</v>
      </c>
      <c r="Q6" s="668" t="s">
        <v>46</v>
      </c>
      <c r="R6" s="668" t="s">
        <v>47</v>
      </c>
      <c r="S6" s="669" t="s">
        <v>36</v>
      </c>
      <c r="T6" s="670"/>
      <c r="U6" s="689" t="s">
        <v>48</v>
      </c>
      <c r="V6" s="690"/>
      <c r="W6" s="690"/>
      <c r="X6" s="691"/>
      <c r="Y6" s="668" t="s">
        <v>44</v>
      </c>
      <c r="Z6" s="668" t="s">
        <v>45</v>
      </c>
      <c r="AA6" s="668" t="s">
        <v>46</v>
      </c>
      <c r="AB6" s="668" t="s">
        <v>47</v>
      </c>
      <c r="AC6" s="669" t="s">
        <v>36</v>
      </c>
      <c r="AD6" s="670"/>
      <c r="AE6" s="689" t="s">
        <v>48</v>
      </c>
      <c r="AF6" s="690"/>
      <c r="AG6" s="690"/>
      <c r="AH6" s="691"/>
    </row>
    <row r="7" spans="1:34" ht="150.75" customHeight="1" x14ac:dyDescent="0.25">
      <c r="A7" s="668"/>
      <c r="B7" s="668"/>
      <c r="C7" s="668"/>
      <c r="D7" s="668"/>
      <c r="E7" s="668"/>
      <c r="F7" s="668"/>
      <c r="G7" s="671"/>
      <c r="H7" s="672"/>
      <c r="I7" s="502" t="s">
        <v>49</v>
      </c>
      <c r="J7" s="502" t="s">
        <v>50</v>
      </c>
      <c r="K7" s="502" t="s">
        <v>51</v>
      </c>
      <c r="L7" s="502" t="s">
        <v>52</v>
      </c>
      <c r="M7" s="668"/>
      <c r="N7" s="668"/>
      <c r="O7" s="668"/>
      <c r="P7" s="668"/>
      <c r="Q7" s="668"/>
      <c r="R7" s="668"/>
      <c r="S7" s="671"/>
      <c r="T7" s="672"/>
      <c r="U7" s="502" t="s">
        <v>49</v>
      </c>
      <c r="V7" s="502" t="s">
        <v>50</v>
      </c>
      <c r="W7" s="502" t="s">
        <v>51</v>
      </c>
      <c r="X7" s="502" t="s">
        <v>52</v>
      </c>
      <c r="Y7" s="668"/>
      <c r="Z7" s="668"/>
      <c r="AA7" s="668"/>
      <c r="AB7" s="668"/>
      <c r="AC7" s="671"/>
      <c r="AD7" s="672"/>
      <c r="AE7" s="502" t="s">
        <v>49</v>
      </c>
      <c r="AF7" s="502" t="s">
        <v>50</v>
      </c>
      <c r="AG7" s="502" t="s">
        <v>51</v>
      </c>
      <c r="AH7" s="502" t="s">
        <v>52</v>
      </c>
    </row>
    <row r="8" spans="1:34" ht="16.5" customHeight="1" x14ac:dyDescent="0.25">
      <c r="A8" s="6">
        <v>1</v>
      </c>
      <c r="B8" s="6">
        <v>2</v>
      </c>
      <c r="C8" s="6">
        <v>3</v>
      </c>
      <c r="D8" s="6">
        <v>4</v>
      </c>
      <c r="E8" s="6">
        <v>5</v>
      </c>
      <c r="F8" s="6">
        <v>6</v>
      </c>
      <c r="G8" s="692">
        <v>7</v>
      </c>
      <c r="H8" s="693"/>
      <c r="I8" s="6">
        <v>8</v>
      </c>
      <c r="J8" s="6">
        <v>9</v>
      </c>
      <c r="K8" s="6">
        <v>10</v>
      </c>
      <c r="L8" s="6">
        <v>11</v>
      </c>
      <c r="M8" s="6">
        <v>12</v>
      </c>
      <c r="N8" s="6">
        <v>13</v>
      </c>
      <c r="O8" s="6">
        <v>14</v>
      </c>
      <c r="P8" s="6">
        <v>15</v>
      </c>
      <c r="Q8" s="6">
        <v>16</v>
      </c>
      <c r="R8" s="6">
        <v>17</v>
      </c>
      <c r="S8" s="692">
        <v>18</v>
      </c>
      <c r="T8" s="693"/>
      <c r="U8" s="6">
        <v>19</v>
      </c>
      <c r="V8" s="6">
        <v>20</v>
      </c>
      <c r="W8" s="6">
        <v>21</v>
      </c>
      <c r="X8" s="6">
        <v>22</v>
      </c>
      <c r="Y8" s="6">
        <v>3</v>
      </c>
      <c r="Z8" s="6">
        <v>4</v>
      </c>
      <c r="AA8" s="6">
        <v>5</v>
      </c>
      <c r="AB8" s="6">
        <v>23</v>
      </c>
      <c r="AC8" s="692">
        <v>24</v>
      </c>
      <c r="AD8" s="693"/>
      <c r="AE8" s="6">
        <v>25</v>
      </c>
      <c r="AF8" s="6">
        <v>26</v>
      </c>
      <c r="AG8" s="6">
        <v>27</v>
      </c>
      <c r="AH8" s="6">
        <v>28</v>
      </c>
    </row>
    <row r="9" spans="1:34" ht="48.75" customHeight="1" x14ac:dyDescent="0.3">
      <c r="A9" s="848" t="s">
        <v>53</v>
      </c>
      <c r="B9" s="849"/>
      <c r="C9" s="849"/>
      <c r="D9" s="849"/>
      <c r="E9" s="849"/>
      <c r="F9" s="849"/>
      <c r="G9" s="849"/>
      <c r="H9" s="849"/>
      <c r="I9" s="849"/>
      <c r="J9" s="849"/>
      <c r="K9" s="849"/>
      <c r="L9" s="850"/>
      <c r="M9" s="848" t="s">
        <v>53</v>
      </c>
      <c r="N9" s="849"/>
      <c r="O9" s="849"/>
      <c r="P9" s="849"/>
      <c r="Q9" s="849"/>
      <c r="R9" s="849"/>
      <c r="S9" s="849"/>
      <c r="T9" s="849"/>
      <c r="U9" s="849"/>
      <c r="V9" s="849"/>
      <c r="W9" s="849"/>
      <c r="X9" s="850"/>
      <c r="Y9" s="527"/>
      <c r="Z9" s="527"/>
      <c r="AA9" s="527"/>
      <c r="AB9" s="659" t="s">
        <v>53</v>
      </c>
      <c r="AC9" s="660"/>
      <c r="AD9" s="660"/>
      <c r="AE9" s="660"/>
      <c r="AF9" s="660"/>
      <c r="AG9" s="660"/>
      <c r="AH9" s="661"/>
    </row>
    <row r="10" spans="1:34" s="382" customFormat="1" ht="58.5" customHeight="1" x14ac:dyDescent="0.35">
      <c r="A10" s="851" t="s">
        <v>54</v>
      </c>
      <c r="B10" s="852"/>
      <c r="C10" s="853"/>
      <c r="D10" s="853"/>
      <c r="E10" s="853"/>
      <c r="F10" s="853"/>
      <c r="G10" s="852"/>
      <c r="H10" s="852"/>
      <c r="I10" s="853"/>
      <c r="J10" s="853"/>
      <c r="K10" s="853"/>
      <c r="L10" s="854"/>
      <c r="M10" s="851" t="s">
        <v>54</v>
      </c>
      <c r="N10" s="852"/>
      <c r="O10" s="853"/>
      <c r="P10" s="853"/>
      <c r="Q10" s="853"/>
      <c r="R10" s="853"/>
      <c r="S10" s="852"/>
      <c r="T10" s="852"/>
      <c r="U10" s="853"/>
      <c r="V10" s="853"/>
      <c r="W10" s="853"/>
      <c r="X10" s="854"/>
      <c r="Y10" s="526"/>
      <c r="Z10" s="526"/>
      <c r="AA10" s="526"/>
      <c r="AB10" s="662" t="s">
        <v>54</v>
      </c>
      <c r="AC10" s="663"/>
      <c r="AD10" s="663"/>
      <c r="AE10" s="663"/>
      <c r="AF10" s="663"/>
      <c r="AG10" s="663"/>
      <c r="AH10" s="664"/>
    </row>
    <row r="11" spans="1:34" s="12" customFormat="1" ht="51" customHeight="1" x14ac:dyDescent="0.35">
      <c r="A11" s="655" t="s">
        <v>55</v>
      </c>
      <c r="B11" s="635" t="s">
        <v>56</v>
      </c>
      <c r="C11" s="676" t="s">
        <v>57</v>
      </c>
      <c r="D11" s="7" t="s">
        <v>58</v>
      </c>
      <c r="E11" s="635" t="s">
        <v>59</v>
      </c>
      <c r="F11" s="8" t="s">
        <v>60</v>
      </c>
      <c r="G11" s="9" t="s">
        <v>61</v>
      </c>
      <c r="H11" s="10">
        <f>H12+H13+H14</f>
        <v>47753.5</v>
      </c>
      <c r="I11" s="626" t="s">
        <v>62</v>
      </c>
      <c r="J11" s="627"/>
      <c r="K11" s="627"/>
      <c r="L11" s="627"/>
      <c r="M11" s="655" t="s">
        <v>55</v>
      </c>
      <c r="N11" s="635" t="s">
        <v>56</v>
      </c>
      <c r="O11" s="676" t="s">
        <v>57</v>
      </c>
      <c r="P11" s="7" t="s">
        <v>58</v>
      </c>
      <c r="Q11" s="635" t="s">
        <v>59</v>
      </c>
      <c r="R11" s="509" t="s">
        <v>60</v>
      </c>
      <c r="S11" s="9" t="s">
        <v>61</v>
      </c>
      <c r="T11" s="10">
        <f>T12+T13+T14</f>
        <v>36644.699999999997</v>
      </c>
      <c r="U11" s="626" t="s">
        <v>62</v>
      </c>
      <c r="V11" s="627"/>
      <c r="W11" s="627"/>
      <c r="X11" s="628"/>
      <c r="Y11" s="676" t="s">
        <v>57</v>
      </c>
      <c r="Z11" s="7" t="s">
        <v>58</v>
      </c>
      <c r="AA11" s="635" t="s">
        <v>59</v>
      </c>
      <c r="AB11" s="8" t="s">
        <v>60</v>
      </c>
      <c r="AC11" s="9" t="s">
        <v>61</v>
      </c>
      <c r="AD11" s="10">
        <f>T11-H11</f>
        <v>-11108.800000000003</v>
      </c>
      <c r="AE11" s="626" t="s">
        <v>62</v>
      </c>
      <c r="AF11" s="627"/>
      <c r="AG11" s="627"/>
      <c r="AH11" s="628"/>
    </row>
    <row r="12" spans="1:34" s="12" customFormat="1" ht="89.25" customHeight="1" x14ac:dyDescent="0.35">
      <c r="A12" s="665"/>
      <c r="B12" s="636"/>
      <c r="C12" s="677"/>
      <c r="D12" s="13"/>
      <c r="E12" s="636"/>
      <c r="F12" s="14"/>
      <c r="G12" s="15" t="s">
        <v>50</v>
      </c>
      <c r="H12" s="16">
        <v>15103.2</v>
      </c>
      <c r="I12" s="17" t="s">
        <v>63</v>
      </c>
      <c r="J12" s="18">
        <f>H12</f>
        <v>15103.2</v>
      </c>
      <c r="K12" s="19">
        <f>H13</f>
        <v>15903.7</v>
      </c>
      <c r="L12" s="950">
        <f>H14</f>
        <v>16746.599999999999</v>
      </c>
      <c r="M12" s="665"/>
      <c r="N12" s="636"/>
      <c r="O12" s="677"/>
      <c r="P12" s="13"/>
      <c r="Q12" s="636"/>
      <c r="R12" s="14"/>
      <c r="S12" s="15" t="s">
        <v>50</v>
      </c>
      <c r="T12" s="16">
        <v>15103.2</v>
      </c>
      <c r="U12" s="17" t="s">
        <v>63</v>
      </c>
      <c r="V12" s="18">
        <f>T12</f>
        <v>15103.2</v>
      </c>
      <c r="W12" s="19">
        <f>T13</f>
        <v>5494.9</v>
      </c>
      <c r="X12" s="19">
        <f>T14</f>
        <v>16046.6</v>
      </c>
      <c r="Y12" s="677"/>
      <c r="Z12" s="13"/>
      <c r="AA12" s="636"/>
      <c r="AB12" s="14"/>
      <c r="AC12" s="15" t="s">
        <v>50</v>
      </c>
      <c r="AD12" s="20">
        <f>T12-H12</f>
        <v>0</v>
      </c>
      <c r="AE12" s="21" t="s">
        <v>63</v>
      </c>
      <c r="AF12" s="18">
        <f>V12-J12</f>
        <v>0</v>
      </c>
      <c r="AG12" s="18">
        <f t="shared" ref="AG12:AH12" si="0">W12-K12</f>
        <v>-10408.800000000001</v>
      </c>
      <c r="AH12" s="18">
        <f t="shared" si="0"/>
        <v>-699.99999999999818</v>
      </c>
    </row>
    <row r="13" spans="1:34" s="12" customFormat="1" ht="51.75" customHeight="1" x14ac:dyDescent="0.35">
      <c r="A13" s="665"/>
      <c r="B13" s="636"/>
      <c r="C13" s="677"/>
      <c r="D13" s="22"/>
      <c r="E13" s="636"/>
      <c r="F13" s="14"/>
      <c r="G13" s="15" t="s">
        <v>51</v>
      </c>
      <c r="H13" s="16">
        <v>15903.7</v>
      </c>
      <c r="I13" s="626" t="s">
        <v>64</v>
      </c>
      <c r="J13" s="627"/>
      <c r="K13" s="627"/>
      <c r="L13" s="627"/>
      <c r="M13" s="665"/>
      <c r="N13" s="636"/>
      <c r="O13" s="677"/>
      <c r="P13" s="22"/>
      <c r="Q13" s="636"/>
      <c r="R13" s="14"/>
      <c r="S13" s="15" t="s">
        <v>51</v>
      </c>
      <c r="T13" s="16">
        <v>5494.9</v>
      </c>
      <c r="U13" s="626" t="s">
        <v>64</v>
      </c>
      <c r="V13" s="627"/>
      <c r="W13" s="627"/>
      <c r="X13" s="628"/>
      <c r="Y13" s="677"/>
      <c r="Z13" s="22"/>
      <c r="AA13" s="636"/>
      <c r="AB13" s="14"/>
      <c r="AC13" s="15" t="s">
        <v>51</v>
      </c>
      <c r="AD13" s="20">
        <f>T13-H13</f>
        <v>-10408.800000000001</v>
      </c>
      <c r="AE13" s="626" t="s">
        <v>64</v>
      </c>
      <c r="AF13" s="627"/>
      <c r="AG13" s="627"/>
      <c r="AH13" s="628"/>
    </row>
    <row r="14" spans="1:34" s="12" customFormat="1" ht="126.75" customHeight="1" x14ac:dyDescent="0.35">
      <c r="A14" s="665"/>
      <c r="B14" s="636"/>
      <c r="C14" s="677"/>
      <c r="D14" s="22"/>
      <c r="E14" s="636"/>
      <c r="F14" s="14"/>
      <c r="G14" s="15" t="s">
        <v>52</v>
      </c>
      <c r="H14" s="16">
        <v>16746.599999999999</v>
      </c>
      <c r="I14" s="17" t="s">
        <v>65</v>
      </c>
      <c r="J14" s="24">
        <v>42</v>
      </c>
      <c r="K14" s="25">
        <v>44</v>
      </c>
      <c r="L14" s="1039">
        <v>46</v>
      </c>
      <c r="M14" s="665"/>
      <c r="N14" s="636"/>
      <c r="O14" s="677"/>
      <c r="P14" s="22"/>
      <c r="Q14" s="636"/>
      <c r="R14" s="14"/>
      <c r="S14" s="15" t="s">
        <v>52</v>
      </c>
      <c r="T14" s="16">
        <v>16046.6</v>
      </c>
      <c r="U14" s="17" t="s">
        <v>65</v>
      </c>
      <c r="V14" s="24">
        <v>42</v>
      </c>
      <c r="W14" s="25">
        <v>28</v>
      </c>
      <c r="X14" s="25">
        <v>46</v>
      </c>
      <c r="Y14" s="677"/>
      <c r="Z14" s="22"/>
      <c r="AA14" s="636"/>
      <c r="AB14" s="14"/>
      <c r="AC14" s="15" t="s">
        <v>52</v>
      </c>
      <c r="AD14" s="20">
        <f>T14-H14</f>
        <v>-699.99999999999818</v>
      </c>
      <c r="AE14" s="21" t="s">
        <v>65</v>
      </c>
      <c r="AF14" s="18">
        <f>V14-J14</f>
        <v>0</v>
      </c>
      <c r="AG14" s="18">
        <f t="shared" ref="AG14:AG15" si="1">W14-K14</f>
        <v>-16</v>
      </c>
      <c r="AH14" s="18">
        <f t="shared" ref="AH14:AH15" si="2">X14-L14</f>
        <v>0</v>
      </c>
    </row>
    <row r="15" spans="1:34" s="12" customFormat="1" ht="99" customHeight="1" x14ac:dyDescent="0.35">
      <c r="A15" s="665"/>
      <c r="B15" s="636"/>
      <c r="C15" s="677"/>
      <c r="D15" s="22"/>
      <c r="E15" s="636"/>
      <c r="F15" s="26"/>
      <c r="G15" s="27"/>
      <c r="H15" s="28"/>
      <c r="I15" s="17" t="s">
        <v>66</v>
      </c>
      <c r="J15" s="29">
        <v>75000</v>
      </c>
      <c r="K15" s="30">
        <v>78975</v>
      </c>
      <c r="L15" s="914">
        <v>83160</v>
      </c>
      <c r="M15" s="665"/>
      <c r="N15" s="636"/>
      <c r="O15" s="677"/>
      <c r="P15" s="22"/>
      <c r="Q15" s="636"/>
      <c r="R15" s="26"/>
      <c r="S15" s="27"/>
      <c r="T15" s="28"/>
      <c r="U15" s="17" t="s">
        <v>66</v>
      </c>
      <c r="V15" s="29">
        <v>75000</v>
      </c>
      <c r="W15" s="30">
        <v>27500</v>
      </c>
      <c r="X15" s="30">
        <v>83160</v>
      </c>
      <c r="Y15" s="677"/>
      <c r="Z15" s="22"/>
      <c r="AA15" s="636"/>
      <c r="AB15" s="26"/>
      <c r="AC15" s="27"/>
      <c r="AD15" s="28"/>
      <c r="AE15" s="21" t="s">
        <v>66</v>
      </c>
      <c r="AF15" s="18">
        <f>V15-J15</f>
        <v>0</v>
      </c>
      <c r="AG15" s="18">
        <f t="shared" si="1"/>
        <v>-51475</v>
      </c>
      <c r="AH15" s="18">
        <f t="shared" si="2"/>
        <v>0</v>
      </c>
    </row>
    <row r="16" spans="1:34" s="12" customFormat="1" ht="47.25" customHeight="1" x14ac:dyDescent="0.35">
      <c r="A16" s="665"/>
      <c r="B16" s="636"/>
      <c r="C16" s="677"/>
      <c r="D16" s="22"/>
      <c r="E16" s="636"/>
      <c r="F16" s="26"/>
      <c r="G16" s="31"/>
      <c r="H16" s="32"/>
      <c r="I16" s="626" t="s">
        <v>67</v>
      </c>
      <c r="J16" s="627"/>
      <c r="K16" s="627"/>
      <c r="L16" s="627"/>
      <c r="M16" s="665"/>
      <c r="N16" s="636"/>
      <c r="O16" s="677"/>
      <c r="P16" s="22"/>
      <c r="Q16" s="636"/>
      <c r="R16" s="26"/>
      <c r="S16" s="31"/>
      <c r="T16" s="32"/>
      <c r="U16" s="626" t="s">
        <v>67</v>
      </c>
      <c r="V16" s="627"/>
      <c r="W16" s="627"/>
      <c r="X16" s="628"/>
      <c r="Y16" s="677"/>
      <c r="Z16" s="22"/>
      <c r="AA16" s="636"/>
      <c r="AB16" s="26"/>
      <c r="AC16" s="31"/>
      <c r="AD16" s="32"/>
      <c r="AE16" s="626" t="s">
        <v>67</v>
      </c>
      <c r="AF16" s="627"/>
      <c r="AG16" s="627"/>
      <c r="AH16" s="628"/>
    </row>
    <row r="17" spans="1:34" s="12" customFormat="1" ht="198" customHeight="1" x14ac:dyDescent="0.35">
      <c r="A17" s="665"/>
      <c r="B17" s="636"/>
      <c r="C17" s="677"/>
      <c r="D17" s="22"/>
      <c r="E17" s="636"/>
      <c r="F17" s="26"/>
      <c r="G17" s="31"/>
      <c r="H17" s="32"/>
      <c r="I17" s="33" t="s">
        <v>68</v>
      </c>
      <c r="J17" s="34">
        <f>J12/J15</f>
        <v>0.201376</v>
      </c>
      <c r="K17" s="34">
        <f>K12/K15</f>
        <v>0.20137638493194049</v>
      </c>
      <c r="L17" s="1040">
        <f>L12/L15</f>
        <v>0.20137806637806635</v>
      </c>
      <c r="M17" s="665"/>
      <c r="N17" s="636"/>
      <c r="O17" s="677"/>
      <c r="P17" s="22"/>
      <c r="Q17" s="636"/>
      <c r="R17" s="26"/>
      <c r="S17" s="31"/>
      <c r="T17" s="32"/>
      <c r="U17" s="33" t="s">
        <v>68</v>
      </c>
      <c r="V17" s="34">
        <f>V12/V15</f>
        <v>0.201376</v>
      </c>
      <c r="W17" s="34">
        <f>W12/W15</f>
        <v>0.19981454545454544</v>
      </c>
      <c r="X17" s="34">
        <f>X12/X15</f>
        <v>0.19296055796055797</v>
      </c>
      <c r="Y17" s="677"/>
      <c r="Z17" s="22"/>
      <c r="AA17" s="636"/>
      <c r="AB17" s="26"/>
      <c r="AC17" s="31"/>
      <c r="AD17" s="32"/>
      <c r="AE17" s="35" t="s">
        <v>68</v>
      </c>
      <c r="AF17" s="18">
        <f>V17-J17</f>
        <v>0</v>
      </c>
      <c r="AG17" s="18">
        <f t="shared" ref="AG17" si="3">W17-K17</f>
        <v>-1.5618394773950495E-3</v>
      </c>
      <c r="AH17" s="18">
        <f t="shared" ref="AH17" si="4">X17-L17</f>
        <v>-8.4175084175083792E-3</v>
      </c>
    </row>
    <row r="18" spans="1:34" s="12" customFormat="1" ht="46.5" customHeight="1" x14ac:dyDescent="0.35">
      <c r="A18" s="665"/>
      <c r="B18" s="66"/>
      <c r="C18" s="677"/>
      <c r="D18" s="22"/>
      <c r="E18" s="636"/>
      <c r="F18" s="26"/>
      <c r="G18" s="31"/>
      <c r="H18" s="32"/>
      <c r="I18" s="626" t="s">
        <v>69</v>
      </c>
      <c r="J18" s="627"/>
      <c r="K18" s="627"/>
      <c r="L18" s="627"/>
      <c r="M18" s="665"/>
      <c r="N18" s="66"/>
      <c r="O18" s="677"/>
      <c r="P18" s="22"/>
      <c r="Q18" s="636"/>
      <c r="R18" s="26"/>
      <c r="S18" s="31"/>
      <c r="T18" s="32"/>
      <c r="U18" s="626" t="s">
        <v>69</v>
      </c>
      <c r="V18" s="627"/>
      <c r="W18" s="627"/>
      <c r="X18" s="628"/>
      <c r="Y18" s="677"/>
      <c r="Z18" s="22"/>
      <c r="AA18" s="636"/>
      <c r="AB18" s="26"/>
      <c r="AC18" s="31"/>
      <c r="AD18" s="32"/>
      <c r="AE18" s="626" t="s">
        <v>69</v>
      </c>
      <c r="AF18" s="627"/>
      <c r="AG18" s="627"/>
      <c r="AH18" s="628"/>
    </row>
    <row r="19" spans="1:34" s="12" customFormat="1" ht="258" customHeight="1" x14ac:dyDescent="0.35">
      <c r="A19" s="665"/>
      <c r="B19" s="66"/>
      <c r="C19" s="694"/>
      <c r="D19" s="22"/>
      <c r="E19" s="675"/>
      <c r="F19" s="26"/>
      <c r="G19" s="31"/>
      <c r="H19" s="32"/>
      <c r="I19" s="17" t="s">
        <v>70</v>
      </c>
      <c r="J19" s="36">
        <v>100</v>
      </c>
      <c r="K19" s="37">
        <v>105.3</v>
      </c>
      <c r="L19" s="913">
        <v>105.3</v>
      </c>
      <c r="M19" s="665"/>
      <c r="N19" s="66"/>
      <c r="O19" s="694"/>
      <c r="P19" s="22"/>
      <c r="Q19" s="675"/>
      <c r="R19" s="26"/>
      <c r="S19" s="31"/>
      <c r="T19" s="32"/>
      <c r="U19" s="17" t="s">
        <v>70</v>
      </c>
      <c r="V19" s="36">
        <v>100</v>
      </c>
      <c r="W19" s="37">
        <v>36.700000000000003</v>
      </c>
      <c r="X19" s="37">
        <v>302.39999999999998</v>
      </c>
      <c r="Y19" s="694"/>
      <c r="Z19" s="22"/>
      <c r="AA19" s="675"/>
      <c r="AB19" s="26"/>
      <c r="AC19" s="38"/>
      <c r="AD19" s="39"/>
      <c r="AE19" s="21" t="s">
        <v>70</v>
      </c>
      <c r="AF19" s="18">
        <f>V19-J19</f>
        <v>0</v>
      </c>
      <c r="AG19" s="18">
        <f t="shared" ref="AG19" si="5">W19-K19</f>
        <v>-68.599999999999994</v>
      </c>
      <c r="AH19" s="18">
        <f t="shared" ref="AH19" si="6">X19-L19</f>
        <v>197.09999999999997</v>
      </c>
    </row>
    <row r="20" spans="1:34" s="12" customFormat="1" ht="69" customHeight="1" x14ac:dyDescent="0.35">
      <c r="A20" s="665"/>
      <c r="B20" s="66"/>
      <c r="C20" s="676" t="s">
        <v>71</v>
      </c>
      <c r="D20" s="629" t="s">
        <v>58</v>
      </c>
      <c r="E20" s="629" t="s">
        <v>72</v>
      </c>
      <c r="F20" s="629" t="s">
        <v>73</v>
      </c>
      <c r="G20" s="9" t="s">
        <v>61</v>
      </c>
      <c r="H20" s="10">
        <f>H21+H22+H23</f>
        <v>1653</v>
      </c>
      <c r="I20" s="626" t="s">
        <v>62</v>
      </c>
      <c r="J20" s="627"/>
      <c r="K20" s="627"/>
      <c r="L20" s="627"/>
      <c r="M20" s="665"/>
      <c r="N20" s="66"/>
      <c r="O20" s="676" t="s">
        <v>71</v>
      </c>
      <c r="P20" s="629" t="s">
        <v>58</v>
      </c>
      <c r="Q20" s="629" t="s">
        <v>72</v>
      </c>
      <c r="R20" s="629" t="s">
        <v>73</v>
      </c>
      <c r="S20" s="9" t="s">
        <v>61</v>
      </c>
      <c r="T20" s="10">
        <f>T21+T22+T23</f>
        <v>1653</v>
      </c>
      <c r="U20" s="626" t="s">
        <v>62</v>
      </c>
      <c r="V20" s="627"/>
      <c r="W20" s="627"/>
      <c r="X20" s="628"/>
      <c r="Y20" s="676" t="s">
        <v>71</v>
      </c>
      <c r="Z20" s="629" t="s">
        <v>58</v>
      </c>
      <c r="AA20" s="629" t="s">
        <v>72</v>
      </c>
      <c r="AB20" s="629" t="s">
        <v>73</v>
      </c>
      <c r="AC20" s="40" t="s">
        <v>61</v>
      </c>
      <c r="AD20" s="10">
        <f>T20-H20</f>
        <v>0</v>
      </c>
      <c r="AE20" s="626" t="s">
        <v>62</v>
      </c>
      <c r="AF20" s="627"/>
      <c r="AG20" s="627"/>
      <c r="AH20" s="628"/>
    </row>
    <row r="21" spans="1:34" s="12" customFormat="1" ht="109.5" customHeight="1" x14ac:dyDescent="0.35">
      <c r="A21" s="665"/>
      <c r="B21" s="66"/>
      <c r="C21" s="677"/>
      <c r="D21" s="630"/>
      <c r="E21" s="630"/>
      <c r="F21" s="630"/>
      <c r="G21" s="15" t="s">
        <v>50</v>
      </c>
      <c r="H21" s="16">
        <v>551</v>
      </c>
      <c r="I21" s="33" t="s">
        <v>74</v>
      </c>
      <c r="J21" s="11">
        <v>551</v>
      </c>
      <c r="K21" s="41">
        <v>551</v>
      </c>
      <c r="L21" s="1015">
        <v>551</v>
      </c>
      <c r="M21" s="665"/>
      <c r="N21" s="66"/>
      <c r="O21" s="677"/>
      <c r="P21" s="630"/>
      <c r="Q21" s="630"/>
      <c r="R21" s="630"/>
      <c r="S21" s="15" t="s">
        <v>50</v>
      </c>
      <c r="T21" s="16">
        <v>551</v>
      </c>
      <c r="U21" s="33" t="s">
        <v>74</v>
      </c>
      <c r="V21" s="11">
        <v>551</v>
      </c>
      <c r="W21" s="41">
        <v>551</v>
      </c>
      <c r="X21" s="41">
        <v>551</v>
      </c>
      <c r="Y21" s="677"/>
      <c r="Z21" s="630"/>
      <c r="AA21" s="630"/>
      <c r="AB21" s="630"/>
      <c r="AC21" s="15" t="s">
        <v>50</v>
      </c>
      <c r="AD21" s="20">
        <f>T21-H21</f>
        <v>0</v>
      </c>
      <c r="AE21" s="33" t="s">
        <v>74</v>
      </c>
      <c r="AF21" s="18">
        <f>V21-J21</f>
        <v>0</v>
      </c>
      <c r="AG21" s="18">
        <f t="shared" ref="AG21" si="7">W21-K21</f>
        <v>0</v>
      </c>
      <c r="AH21" s="18">
        <f t="shared" ref="AH21" si="8">X21-L21</f>
        <v>0</v>
      </c>
    </row>
    <row r="22" spans="1:34" s="12" customFormat="1" ht="69" customHeight="1" x14ac:dyDescent="0.35">
      <c r="A22" s="665"/>
      <c r="B22" s="66"/>
      <c r="C22" s="677"/>
      <c r="D22" s="42"/>
      <c r="E22" s="630"/>
      <c r="F22" s="630"/>
      <c r="G22" s="15" t="s">
        <v>51</v>
      </c>
      <c r="H22" s="16">
        <v>551</v>
      </c>
      <c r="I22" s="626" t="s">
        <v>64</v>
      </c>
      <c r="J22" s="627"/>
      <c r="K22" s="627"/>
      <c r="L22" s="627"/>
      <c r="M22" s="665"/>
      <c r="N22" s="66"/>
      <c r="O22" s="677"/>
      <c r="P22" s="42"/>
      <c r="Q22" s="630"/>
      <c r="R22" s="630"/>
      <c r="S22" s="15" t="s">
        <v>51</v>
      </c>
      <c r="T22" s="16">
        <v>551</v>
      </c>
      <c r="U22" s="626" t="s">
        <v>64</v>
      </c>
      <c r="V22" s="627"/>
      <c r="W22" s="627"/>
      <c r="X22" s="628"/>
      <c r="Y22" s="677"/>
      <c r="Z22" s="42"/>
      <c r="AA22" s="630"/>
      <c r="AB22" s="630"/>
      <c r="AC22" s="15" t="s">
        <v>51</v>
      </c>
      <c r="AD22" s="20">
        <f>T22-H22</f>
        <v>0</v>
      </c>
      <c r="AE22" s="626" t="s">
        <v>64</v>
      </c>
      <c r="AF22" s="627"/>
      <c r="AG22" s="627"/>
      <c r="AH22" s="628"/>
    </row>
    <row r="23" spans="1:34" s="12" customFormat="1" ht="138" customHeight="1" x14ac:dyDescent="0.35">
      <c r="A23" s="665"/>
      <c r="B23" s="66"/>
      <c r="C23" s="677"/>
      <c r="D23" s="42"/>
      <c r="E23" s="13"/>
      <c r="F23" s="43"/>
      <c r="G23" s="15" t="s">
        <v>52</v>
      </c>
      <c r="H23" s="16">
        <v>551</v>
      </c>
      <c r="I23" s="33" t="s">
        <v>75</v>
      </c>
      <c r="J23" s="24">
        <v>58</v>
      </c>
      <c r="K23" s="25">
        <v>58</v>
      </c>
      <c r="L23" s="1039">
        <v>58</v>
      </c>
      <c r="M23" s="665"/>
      <c r="N23" s="66"/>
      <c r="O23" s="677"/>
      <c r="P23" s="42"/>
      <c r="Q23" s="13"/>
      <c r="R23" s="43"/>
      <c r="S23" s="15" t="s">
        <v>52</v>
      </c>
      <c r="T23" s="16">
        <v>551</v>
      </c>
      <c r="U23" s="33" t="s">
        <v>75</v>
      </c>
      <c r="V23" s="24">
        <v>58</v>
      </c>
      <c r="W23" s="25">
        <v>58</v>
      </c>
      <c r="X23" s="25">
        <v>58</v>
      </c>
      <c r="Y23" s="677"/>
      <c r="Z23" s="42"/>
      <c r="AA23" s="13"/>
      <c r="AB23" s="43"/>
      <c r="AC23" s="15" t="s">
        <v>52</v>
      </c>
      <c r="AD23" s="20">
        <f>T23-H23</f>
        <v>0</v>
      </c>
      <c r="AE23" s="33" t="s">
        <v>75</v>
      </c>
      <c r="AF23" s="18">
        <f>V23-J23</f>
        <v>0</v>
      </c>
      <c r="AG23" s="18">
        <f t="shared" ref="AG23" si="9">W23-K23</f>
        <v>0</v>
      </c>
      <c r="AH23" s="18">
        <f t="shared" ref="AH23" si="10">X23-L23</f>
        <v>0</v>
      </c>
    </row>
    <row r="24" spans="1:34" s="12" customFormat="1" ht="48" customHeight="1" x14ac:dyDescent="0.35">
      <c r="A24" s="665"/>
      <c r="B24" s="66"/>
      <c r="C24" s="677"/>
      <c r="D24" s="42"/>
      <c r="E24" s="13"/>
      <c r="F24" s="43"/>
      <c r="G24" s="43"/>
      <c r="H24" s="42"/>
      <c r="I24" s="626" t="s">
        <v>67</v>
      </c>
      <c r="J24" s="627"/>
      <c r="K24" s="627"/>
      <c r="L24" s="627"/>
      <c r="M24" s="665"/>
      <c r="N24" s="66"/>
      <c r="O24" s="677"/>
      <c r="P24" s="42"/>
      <c r="Q24" s="13"/>
      <c r="R24" s="43"/>
      <c r="S24" s="43"/>
      <c r="T24" s="42"/>
      <c r="U24" s="626" t="s">
        <v>67</v>
      </c>
      <c r="V24" s="627"/>
      <c r="W24" s="627"/>
      <c r="X24" s="628"/>
      <c r="Y24" s="677"/>
      <c r="Z24" s="42"/>
      <c r="AA24" s="13"/>
      <c r="AB24" s="43"/>
      <c r="AC24" s="43"/>
      <c r="AD24" s="42"/>
      <c r="AE24" s="626" t="s">
        <v>67</v>
      </c>
      <c r="AF24" s="627"/>
      <c r="AG24" s="627"/>
      <c r="AH24" s="628"/>
    </row>
    <row r="25" spans="1:34" s="12" customFormat="1" ht="146.25" customHeight="1" x14ac:dyDescent="0.35">
      <c r="A25" s="665"/>
      <c r="B25" s="66"/>
      <c r="C25" s="677"/>
      <c r="D25" s="42"/>
      <c r="E25" s="13"/>
      <c r="F25" s="43"/>
      <c r="G25" s="43"/>
      <c r="H25" s="42"/>
      <c r="I25" s="33" t="s">
        <v>76</v>
      </c>
      <c r="J25" s="34">
        <f>J21/J23</f>
        <v>9.5</v>
      </c>
      <c r="K25" s="34">
        <f>K21/K23</f>
        <v>9.5</v>
      </c>
      <c r="L25" s="1040">
        <f>L21/L23</f>
        <v>9.5</v>
      </c>
      <c r="M25" s="665"/>
      <c r="N25" s="66"/>
      <c r="O25" s="677"/>
      <c r="P25" s="42"/>
      <c r="Q25" s="13"/>
      <c r="R25" s="43"/>
      <c r="S25" s="43"/>
      <c r="T25" s="42"/>
      <c r="U25" s="33" t="s">
        <v>76</v>
      </c>
      <c r="V25" s="34">
        <f>V21/V23</f>
        <v>9.5</v>
      </c>
      <c r="W25" s="34">
        <f>W21/W23</f>
        <v>9.5</v>
      </c>
      <c r="X25" s="34">
        <f>X21/X23</f>
        <v>9.5</v>
      </c>
      <c r="Y25" s="677"/>
      <c r="Z25" s="42"/>
      <c r="AA25" s="13"/>
      <c r="AB25" s="43"/>
      <c r="AC25" s="43"/>
      <c r="AD25" s="42"/>
      <c r="AE25" s="33" t="s">
        <v>76</v>
      </c>
      <c r="AF25" s="18">
        <f>V25-J25</f>
        <v>0</v>
      </c>
      <c r="AG25" s="18">
        <f t="shared" ref="AG25" si="11">W25-K25</f>
        <v>0</v>
      </c>
      <c r="AH25" s="18">
        <f t="shared" ref="AH25" si="12">X25-L25</f>
        <v>0</v>
      </c>
    </row>
    <row r="26" spans="1:34" s="12" customFormat="1" ht="42" customHeight="1" x14ac:dyDescent="0.35">
      <c r="A26" s="665"/>
      <c r="B26" s="66"/>
      <c r="C26" s="44"/>
      <c r="D26" s="42"/>
      <c r="E26" s="13"/>
      <c r="F26" s="43"/>
      <c r="G26" s="43"/>
      <c r="H26" s="42"/>
      <c r="I26" s="626" t="s">
        <v>69</v>
      </c>
      <c r="J26" s="627"/>
      <c r="K26" s="627"/>
      <c r="L26" s="627"/>
      <c r="M26" s="665"/>
      <c r="N26" s="66"/>
      <c r="O26" s="44"/>
      <c r="P26" s="42"/>
      <c r="Q26" s="13"/>
      <c r="R26" s="43"/>
      <c r="S26" s="43"/>
      <c r="T26" s="42"/>
      <c r="U26" s="626" t="s">
        <v>69</v>
      </c>
      <c r="V26" s="627"/>
      <c r="W26" s="627"/>
      <c r="X26" s="628"/>
      <c r="Y26" s="44"/>
      <c r="Z26" s="42"/>
      <c r="AA26" s="13"/>
      <c r="AB26" s="43"/>
      <c r="AC26" s="43"/>
      <c r="AD26" s="42"/>
      <c r="AE26" s="626" t="s">
        <v>69</v>
      </c>
      <c r="AF26" s="627"/>
      <c r="AG26" s="627"/>
      <c r="AH26" s="628"/>
    </row>
    <row r="27" spans="1:34" s="12" customFormat="1" ht="150" customHeight="1" x14ac:dyDescent="0.35">
      <c r="A27" s="665"/>
      <c r="B27" s="66"/>
      <c r="C27" s="44"/>
      <c r="D27" s="42"/>
      <c r="E27" s="13"/>
      <c r="F27" s="43"/>
      <c r="G27" s="43"/>
      <c r="H27" s="42"/>
      <c r="I27" s="45" t="s">
        <v>77</v>
      </c>
      <c r="J27" s="46">
        <v>100</v>
      </c>
      <c r="K27" s="47">
        <v>100</v>
      </c>
      <c r="L27" s="951">
        <v>100</v>
      </c>
      <c r="M27" s="665"/>
      <c r="N27" s="66"/>
      <c r="O27" s="44"/>
      <c r="P27" s="42"/>
      <c r="Q27" s="13"/>
      <c r="R27" s="43"/>
      <c r="S27" s="43"/>
      <c r="T27" s="42"/>
      <c r="U27" s="45" t="s">
        <v>77</v>
      </c>
      <c r="V27" s="46">
        <v>100</v>
      </c>
      <c r="W27" s="47">
        <v>100</v>
      </c>
      <c r="X27" s="47">
        <v>100</v>
      </c>
      <c r="Y27" s="44"/>
      <c r="Z27" s="42"/>
      <c r="AA27" s="13"/>
      <c r="AB27" s="43"/>
      <c r="AC27" s="43"/>
      <c r="AD27" s="42"/>
      <c r="AE27" s="45" t="s">
        <v>77</v>
      </c>
      <c r="AF27" s="18">
        <f>V27-J27</f>
        <v>0</v>
      </c>
      <c r="AG27" s="18">
        <f t="shared" ref="AG27" si="13">W27-K27</f>
        <v>0</v>
      </c>
      <c r="AH27" s="18">
        <f t="shared" ref="AH27" si="14">X27-L27</f>
        <v>0</v>
      </c>
    </row>
    <row r="28" spans="1:34" s="12" customFormat="1" ht="37.5" customHeight="1" x14ac:dyDescent="0.35">
      <c r="A28" s="665"/>
      <c r="B28" s="66"/>
      <c r="C28" s="1024" t="s">
        <v>78</v>
      </c>
      <c r="D28" s="629" t="s">
        <v>58</v>
      </c>
      <c r="E28" s="631" t="s">
        <v>72</v>
      </c>
      <c r="F28" s="629" t="s">
        <v>79</v>
      </c>
      <c r="G28" s="48" t="s">
        <v>61</v>
      </c>
      <c r="H28" s="10">
        <f>H29+H30+H31</f>
        <v>900</v>
      </c>
      <c r="I28" s="626" t="s">
        <v>62</v>
      </c>
      <c r="J28" s="627"/>
      <c r="K28" s="627"/>
      <c r="L28" s="627"/>
      <c r="M28" s="665"/>
      <c r="N28" s="66"/>
      <c r="O28" s="1024" t="s">
        <v>78</v>
      </c>
      <c r="P28" s="629" t="s">
        <v>50</v>
      </c>
      <c r="Q28" s="631" t="s">
        <v>72</v>
      </c>
      <c r="R28" s="629" t="s">
        <v>79</v>
      </c>
      <c r="S28" s="48" t="s">
        <v>61</v>
      </c>
      <c r="T28" s="10">
        <f>T29+T30+T31</f>
        <v>300</v>
      </c>
      <c r="U28" s="626" t="s">
        <v>62</v>
      </c>
      <c r="V28" s="627"/>
      <c r="W28" s="627"/>
      <c r="X28" s="628"/>
      <c r="Y28" s="635" t="s">
        <v>78</v>
      </c>
      <c r="Z28" s="629" t="s">
        <v>58</v>
      </c>
      <c r="AA28" s="631" t="s">
        <v>72</v>
      </c>
      <c r="AB28" s="629" t="s">
        <v>79</v>
      </c>
      <c r="AC28" s="48" t="s">
        <v>61</v>
      </c>
      <c r="AD28" s="10">
        <f>T28-H28</f>
        <v>-600</v>
      </c>
      <c r="AE28" s="626" t="s">
        <v>62</v>
      </c>
      <c r="AF28" s="627"/>
      <c r="AG28" s="627"/>
      <c r="AH28" s="628"/>
    </row>
    <row r="29" spans="1:34" s="12" customFormat="1" ht="108" customHeight="1" x14ac:dyDescent="0.35">
      <c r="A29" s="665"/>
      <c r="B29" s="66"/>
      <c r="C29" s="1025"/>
      <c r="D29" s="630"/>
      <c r="E29" s="632"/>
      <c r="F29" s="630"/>
      <c r="G29" s="49" t="s">
        <v>50</v>
      </c>
      <c r="H29" s="16">
        <v>300</v>
      </c>
      <c r="I29" s="35" t="s">
        <v>74</v>
      </c>
      <c r="J29" s="11">
        <v>300</v>
      </c>
      <c r="K29" s="41">
        <v>300</v>
      </c>
      <c r="L29" s="1015">
        <v>300</v>
      </c>
      <c r="M29" s="665"/>
      <c r="N29" s="66"/>
      <c r="O29" s="1025"/>
      <c r="P29" s="630"/>
      <c r="Q29" s="632"/>
      <c r="R29" s="630"/>
      <c r="S29" s="508" t="s">
        <v>50</v>
      </c>
      <c r="T29" s="16">
        <v>300</v>
      </c>
      <c r="U29" s="35" t="s">
        <v>74</v>
      </c>
      <c r="V29" s="11">
        <v>300</v>
      </c>
      <c r="W29" s="41"/>
      <c r="X29" s="41"/>
      <c r="Y29" s="636"/>
      <c r="Z29" s="630"/>
      <c r="AA29" s="632"/>
      <c r="AB29" s="630"/>
      <c r="AC29" s="49" t="s">
        <v>50</v>
      </c>
      <c r="AD29" s="20">
        <f>T29-H29</f>
        <v>0</v>
      </c>
      <c r="AE29" s="35" t="s">
        <v>74</v>
      </c>
      <c r="AF29" s="18">
        <f>J29-V29</f>
        <v>0</v>
      </c>
      <c r="AG29" s="18">
        <f t="shared" ref="AG29:AH29" si="15">K29-W29</f>
        <v>300</v>
      </c>
      <c r="AH29" s="18">
        <f t="shared" si="15"/>
        <v>300</v>
      </c>
    </row>
    <row r="30" spans="1:34" s="12" customFormat="1" ht="54" customHeight="1" x14ac:dyDescent="0.35">
      <c r="A30" s="665"/>
      <c r="B30" s="66"/>
      <c r="C30" s="1025"/>
      <c r="D30" s="13"/>
      <c r="E30" s="50"/>
      <c r="F30" s="13"/>
      <c r="G30" s="49" t="s">
        <v>51</v>
      </c>
      <c r="H30" s="16">
        <v>300</v>
      </c>
      <c r="I30" s="626" t="s">
        <v>64</v>
      </c>
      <c r="J30" s="627"/>
      <c r="K30" s="627"/>
      <c r="L30" s="627"/>
      <c r="M30" s="665"/>
      <c r="N30" s="66"/>
      <c r="O30" s="1025"/>
      <c r="P30" s="506"/>
      <c r="Q30" s="507"/>
      <c r="R30" s="506"/>
      <c r="S30" s="508"/>
      <c r="T30" s="16"/>
      <c r="U30" s="626" t="s">
        <v>64</v>
      </c>
      <c r="V30" s="627"/>
      <c r="W30" s="627"/>
      <c r="X30" s="628"/>
      <c r="Y30" s="636"/>
      <c r="Z30" s="13"/>
      <c r="AA30" s="50"/>
      <c r="AB30" s="13"/>
      <c r="AC30" s="49" t="s">
        <v>51</v>
      </c>
      <c r="AD30" s="20">
        <f>T30-H30</f>
        <v>-300</v>
      </c>
      <c r="AE30" s="626" t="s">
        <v>64</v>
      </c>
      <c r="AF30" s="627"/>
      <c r="AG30" s="627"/>
      <c r="AH30" s="628"/>
    </row>
    <row r="31" spans="1:34" s="12" customFormat="1" ht="138.75" customHeight="1" x14ac:dyDescent="0.35">
      <c r="A31" s="665"/>
      <c r="B31" s="66"/>
      <c r="C31" s="1025"/>
      <c r="D31" s="13"/>
      <c r="E31" s="50"/>
      <c r="F31" s="13"/>
      <c r="G31" s="49" t="s">
        <v>52</v>
      </c>
      <c r="H31" s="16">
        <v>300</v>
      </c>
      <c r="I31" s="35" t="s">
        <v>75</v>
      </c>
      <c r="J31" s="24">
        <v>30</v>
      </c>
      <c r="K31" s="25">
        <v>30</v>
      </c>
      <c r="L31" s="1039">
        <v>30</v>
      </c>
      <c r="M31" s="665"/>
      <c r="N31" s="66"/>
      <c r="O31" s="1025"/>
      <c r="P31" s="506"/>
      <c r="Q31" s="507"/>
      <c r="R31" s="506"/>
      <c r="S31" s="508"/>
      <c r="T31" s="16"/>
      <c r="U31" s="35" t="s">
        <v>75</v>
      </c>
      <c r="V31" s="24">
        <v>30</v>
      </c>
      <c r="W31" s="25"/>
      <c r="X31" s="25"/>
      <c r="Y31" s="51"/>
      <c r="Z31" s="13"/>
      <c r="AA31" s="50"/>
      <c r="AB31" s="13"/>
      <c r="AC31" s="49" t="s">
        <v>52</v>
      </c>
      <c r="AD31" s="20">
        <f>T31-H31</f>
        <v>-300</v>
      </c>
      <c r="AE31" s="35" t="s">
        <v>75</v>
      </c>
      <c r="AF31" s="18">
        <f>J31-V31</f>
        <v>0</v>
      </c>
      <c r="AG31" s="18">
        <f t="shared" ref="AG31:AH31" si="16">K31-W31</f>
        <v>30</v>
      </c>
      <c r="AH31" s="18">
        <f t="shared" si="16"/>
        <v>30</v>
      </c>
    </row>
    <row r="32" spans="1:34" s="12" customFormat="1" ht="38.25" customHeight="1" x14ac:dyDescent="0.35">
      <c r="A32" s="887"/>
      <c r="B32" s="66"/>
      <c r="C32" s="604"/>
      <c r="D32" s="13"/>
      <c r="E32" s="50"/>
      <c r="F32" s="13"/>
      <c r="G32" s="50"/>
      <c r="H32" s="42"/>
      <c r="I32" s="626" t="s">
        <v>67</v>
      </c>
      <c r="J32" s="627"/>
      <c r="K32" s="627"/>
      <c r="L32" s="627"/>
      <c r="M32" s="887"/>
      <c r="N32" s="66"/>
      <c r="O32" s="1025"/>
      <c r="P32" s="506"/>
      <c r="Q32" s="507"/>
      <c r="R32" s="506"/>
      <c r="S32" s="507"/>
      <c r="T32" s="42"/>
      <c r="U32" s="626" t="s">
        <v>67</v>
      </c>
      <c r="V32" s="627"/>
      <c r="W32" s="627"/>
      <c r="X32" s="628"/>
      <c r="Y32" s="51"/>
      <c r="Z32" s="13"/>
      <c r="AA32" s="50"/>
      <c r="AB32" s="13"/>
      <c r="AC32" s="50"/>
      <c r="AD32" s="42"/>
      <c r="AE32" s="626" t="s">
        <v>67</v>
      </c>
      <c r="AF32" s="627"/>
      <c r="AG32" s="627"/>
      <c r="AH32" s="628"/>
    </row>
    <row r="33" spans="1:34" s="12" customFormat="1" ht="108" customHeight="1" x14ac:dyDescent="0.35">
      <c r="A33" s="887"/>
      <c r="B33" s="66"/>
      <c r="C33" s="604"/>
      <c r="D33" s="13"/>
      <c r="E33" s="50"/>
      <c r="F33" s="13"/>
      <c r="G33" s="50"/>
      <c r="H33" s="42"/>
      <c r="I33" s="35" t="s">
        <v>76</v>
      </c>
      <c r="J33" s="34">
        <f>J29/J31</f>
        <v>10</v>
      </c>
      <c r="K33" s="34">
        <f>K29/K31</f>
        <v>10</v>
      </c>
      <c r="L33" s="1040">
        <f>L29/L31</f>
        <v>10</v>
      </c>
      <c r="M33" s="887"/>
      <c r="N33" s="66"/>
      <c r="O33" s="1025"/>
      <c r="P33" s="506"/>
      <c r="Q33" s="507"/>
      <c r="R33" s="506"/>
      <c r="S33" s="507"/>
      <c r="T33" s="42"/>
      <c r="U33" s="35" t="s">
        <v>76</v>
      </c>
      <c r="V33" s="34">
        <f>V29/V31</f>
        <v>10</v>
      </c>
      <c r="W33" s="34"/>
      <c r="X33" s="34"/>
      <c r="Y33" s="51"/>
      <c r="Z33" s="13"/>
      <c r="AA33" s="50"/>
      <c r="AB33" s="13"/>
      <c r="AC33" s="50"/>
      <c r="AD33" s="42"/>
      <c r="AE33" s="35" t="s">
        <v>76</v>
      </c>
      <c r="AF33" s="18">
        <v>-10</v>
      </c>
      <c r="AG33" s="18">
        <v>-10</v>
      </c>
      <c r="AH33" s="18">
        <v>-10</v>
      </c>
    </row>
    <row r="34" spans="1:34" s="12" customFormat="1" ht="52.5" customHeight="1" x14ac:dyDescent="0.35">
      <c r="A34" s="887"/>
      <c r="B34" s="66"/>
      <c r="C34" s="604"/>
      <c r="D34" s="13"/>
      <c r="E34" s="50"/>
      <c r="F34" s="13"/>
      <c r="G34" s="50"/>
      <c r="H34" s="42"/>
      <c r="I34" s="626" t="s">
        <v>69</v>
      </c>
      <c r="J34" s="627"/>
      <c r="K34" s="627"/>
      <c r="L34" s="627"/>
      <c r="M34" s="887"/>
      <c r="N34" s="66"/>
      <c r="O34" s="1025"/>
      <c r="P34" s="506"/>
      <c r="Q34" s="507"/>
      <c r="R34" s="506"/>
      <c r="S34" s="507"/>
      <c r="T34" s="42"/>
      <c r="U34" s="626" t="s">
        <v>69</v>
      </c>
      <c r="V34" s="627"/>
      <c r="W34" s="627"/>
      <c r="X34" s="628"/>
      <c r="Y34" s="51"/>
      <c r="Z34" s="13"/>
      <c r="AA34" s="50"/>
      <c r="AB34" s="13"/>
      <c r="AC34" s="50"/>
      <c r="AD34" s="42"/>
      <c r="AE34" s="626" t="s">
        <v>69</v>
      </c>
      <c r="AF34" s="627"/>
      <c r="AG34" s="627"/>
      <c r="AH34" s="628"/>
    </row>
    <row r="35" spans="1:34" s="12" customFormat="1" ht="141" customHeight="1" x14ac:dyDescent="0.35">
      <c r="A35" s="887"/>
      <c r="B35" s="66"/>
      <c r="C35" s="610"/>
      <c r="D35" s="55"/>
      <c r="E35" s="56"/>
      <c r="F35" s="55"/>
      <c r="G35" s="56"/>
      <c r="H35" s="57"/>
      <c r="I35" s="180" t="s">
        <v>77</v>
      </c>
      <c r="J35" s="545">
        <v>100</v>
      </c>
      <c r="K35" s="47">
        <v>100</v>
      </c>
      <c r="L35" s="951">
        <v>100</v>
      </c>
      <c r="M35" s="887"/>
      <c r="N35" s="66"/>
      <c r="O35" s="1043"/>
      <c r="P35" s="55"/>
      <c r="Q35" s="56"/>
      <c r="R35" s="55"/>
      <c r="S35" s="56"/>
      <c r="T35" s="57"/>
      <c r="U35" s="35" t="s">
        <v>77</v>
      </c>
      <c r="V35" s="18">
        <v>100</v>
      </c>
      <c r="W35" s="19"/>
      <c r="X35" s="19"/>
      <c r="Y35" s="54"/>
      <c r="Z35" s="55"/>
      <c r="AA35" s="56"/>
      <c r="AB35" s="55"/>
      <c r="AC35" s="56"/>
      <c r="AD35" s="57"/>
      <c r="AE35" s="35" t="s">
        <v>77</v>
      </c>
      <c r="AF35" s="18">
        <f>V35-J35</f>
        <v>0</v>
      </c>
      <c r="AG35" s="18">
        <f t="shared" ref="AG35" si="17">W35-K35</f>
        <v>-100</v>
      </c>
      <c r="AH35" s="18">
        <f t="shared" ref="AH35" si="18">X35-L35</f>
        <v>-100</v>
      </c>
    </row>
    <row r="36" spans="1:34" s="12" customFormat="1" ht="37.5" customHeight="1" x14ac:dyDescent="0.35">
      <c r="A36" s="887"/>
      <c r="B36" s="66"/>
      <c r="C36" s="1024"/>
      <c r="D36" s="629"/>
      <c r="E36" s="631"/>
      <c r="F36" s="629"/>
      <c r="G36" s="48"/>
      <c r="H36" s="550"/>
      <c r="I36" s="633"/>
      <c r="J36" s="634"/>
      <c r="K36" s="634"/>
      <c r="L36" s="634"/>
      <c r="M36" s="887"/>
      <c r="N36" s="66"/>
      <c r="O36" s="1024" t="s">
        <v>321</v>
      </c>
      <c r="P36" s="629" t="s">
        <v>312</v>
      </c>
      <c r="Q36" s="631" t="s">
        <v>72</v>
      </c>
      <c r="R36" s="629" t="s">
        <v>79</v>
      </c>
      <c r="S36" s="48" t="s">
        <v>61</v>
      </c>
      <c r="T36" s="10">
        <f>T37+T38+T39</f>
        <v>1300</v>
      </c>
      <c r="U36" s="626" t="s">
        <v>62</v>
      </c>
      <c r="V36" s="627"/>
      <c r="W36" s="627"/>
      <c r="X36" s="628"/>
      <c r="Y36" s="635" t="s">
        <v>78</v>
      </c>
      <c r="Z36" s="629" t="s">
        <v>58</v>
      </c>
      <c r="AA36" s="631" t="s">
        <v>72</v>
      </c>
      <c r="AB36" s="629" t="s">
        <v>79</v>
      </c>
      <c r="AC36" s="48" t="s">
        <v>61</v>
      </c>
      <c r="AD36" s="10">
        <f>T36-H36</f>
        <v>1300</v>
      </c>
      <c r="AE36" s="626" t="s">
        <v>62</v>
      </c>
      <c r="AF36" s="627"/>
      <c r="AG36" s="627"/>
      <c r="AH36" s="628"/>
    </row>
    <row r="37" spans="1:34" s="12" customFormat="1" ht="108" customHeight="1" x14ac:dyDescent="0.35">
      <c r="A37" s="887"/>
      <c r="B37" s="66"/>
      <c r="C37" s="1025"/>
      <c r="D37" s="630"/>
      <c r="E37" s="632"/>
      <c r="F37" s="630"/>
      <c r="G37" s="548"/>
      <c r="H37" s="551"/>
      <c r="I37" s="555"/>
      <c r="J37" s="552"/>
      <c r="K37" s="552"/>
      <c r="L37" s="552"/>
      <c r="M37" s="887"/>
      <c r="N37" s="66"/>
      <c r="O37" s="1044"/>
      <c r="P37" s="630"/>
      <c r="Q37" s="632"/>
      <c r="R37" s="630"/>
      <c r="S37" s="548"/>
      <c r="T37" s="16"/>
      <c r="U37" s="35" t="s">
        <v>74</v>
      </c>
      <c r="V37" s="11"/>
      <c r="W37" s="41">
        <v>300</v>
      </c>
      <c r="X37" s="41">
        <v>1000</v>
      </c>
      <c r="Y37" s="636"/>
      <c r="Z37" s="630"/>
      <c r="AA37" s="632"/>
      <c r="AB37" s="630"/>
      <c r="AC37" s="548" t="s">
        <v>50</v>
      </c>
      <c r="AD37" s="20">
        <f>T37-H37</f>
        <v>0</v>
      </c>
      <c r="AE37" s="35" t="s">
        <v>74</v>
      </c>
      <c r="AF37" s="18">
        <f>J37-V37</f>
        <v>0</v>
      </c>
      <c r="AG37" s="18">
        <f t="shared" ref="AG37" si="19">K37-W37</f>
        <v>-300</v>
      </c>
      <c r="AH37" s="18">
        <f t="shared" ref="AH37" si="20">L37-X37</f>
        <v>-1000</v>
      </c>
    </row>
    <row r="38" spans="1:34" s="12" customFormat="1" ht="54" customHeight="1" x14ac:dyDescent="0.35">
      <c r="A38" s="887"/>
      <c r="B38" s="66"/>
      <c r="C38" s="1025"/>
      <c r="D38" s="543"/>
      <c r="E38" s="544"/>
      <c r="F38" s="543"/>
      <c r="G38" s="548"/>
      <c r="H38" s="551"/>
      <c r="I38" s="624"/>
      <c r="J38" s="625"/>
      <c r="K38" s="625"/>
      <c r="L38" s="625"/>
      <c r="M38" s="887"/>
      <c r="N38" s="66"/>
      <c r="O38" s="1044"/>
      <c r="P38" s="543"/>
      <c r="Q38" s="544"/>
      <c r="R38" s="543"/>
      <c r="S38" s="548" t="s">
        <v>51</v>
      </c>
      <c r="T38" s="16">
        <v>300</v>
      </c>
      <c r="U38" s="626" t="s">
        <v>64</v>
      </c>
      <c r="V38" s="627"/>
      <c r="W38" s="627"/>
      <c r="X38" s="628"/>
      <c r="Y38" s="636"/>
      <c r="Z38" s="543"/>
      <c r="AA38" s="544"/>
      <c r="AB38" s="543"/>
      <c r="AC38" s="548" t="s">
        <v>51</v>
      </c>
      <c r="AD38" s="20">
        <f>T38-H38</f>
        <v>300</v>
      </c>
      <c r="AE38" s="626" t="s">
        <v>64</v>
      </c>
      <c r="AF38" s="627"/>
      <c r="AG38" s="627"/>
      <c r="AH38" s="628"/>
    </row>
    <row r="39" spans="1:34" s="12" customFormat="1" ht="163.5" customHeight="1" x14ac:dyDescent="0.35">
      <c r="A39" s="887"/>
      <c r="B39" s="66"/>
      <c r="C39" s="1025"/>
      <c r="D39" s="543"/>
      <c r="E39" s="544"/>
      <c r="F39" s="543"/>
      <c r="G39" s="548"/>
      <c r="H39" s="551"/>
      <c r="I39" s="555"/>
      <c r="J39" s="553"/>
      <c r="K39" s="553"/>
      <c r="L39" s="553"/>
      <c r="M39" s="887"/>
      <c r="N39" s="66"/>
      <c r="O39" s="1044"/>
      <c r="P39" s="543"/>
      <c r="Q39" s="544"/>
      <c r="R39" s="543"/>
      <c r="S39" s="548" t="s">
        <v>52</v>
      </c>
      <c r="T39" s="16">
        <v>1000</v>
      </c>
      <c r="U39" s="35" t="s">
        <v>75</v>
      </c>
      <c r="V39" s="24"/>
      <c r="W39" s="25">
        <v>30</v>
      </c>
      <c r="X39" s="25">
        <v>50</v>
      </c>
      <c r="Y39" s="546"/>
      <c r="Z39" s="543"/>
      <c r="AA39" s="544"/>
      <c r="AB39" s="543"/>
      <c r="AC39" s="548" t="s">
        <v>52</v>
      </c>
      <c r="AD39" s="20">
        <f>T39-H39</f>
        <v>1000</v>
      </c>
      <c r="AE39" s="35" t="s">
        <v>75</v>
      </c>
      <c r="AF39" s="18">
        <f>J39-V39</f>
        <v>0</v>
      </c>
      <c r="AG39" s="18">
        <f t="shared" ref="AG39" si="21">K39-W39</f>
        <v>-30</v>
      </c>
      <c r="AH39" s="18">
        <f t="shared" ref="AH39" si="22">L39-X39</f>
        <v>-50</v>
      </c>
    </row>
    <row r="40" spans="1:34" s="12" customFormat="1" ht="38.25" customHeight="1" x14ac:dyDescent="0.35">
      <c r="A40" s="887"/>
      <c r="B40" s="66"/>
      <c r="C40" s="604"/>
      <c r="D40" s="543"/>
      <c r="E40" s="544"/>
      <c r="F40" s="543"/>
      <c r="G40" s="544"/>
      <c r="H40" s="544"/>
      <c r="I40" s="624"/>
      <c r="J40" s="625"/>
      <c r="K40" s="625"/>
      <c r="L40" s="625"/>
      <c r="M40" s="887"/>
      <c r="N40" s="66"/>
      <c r="O40" s="1044"/>
      <c r="P40" s="543"/>
      <c r="Q40" s="544"/>
      <c r="R40" s="543"/>
      <c r="S40" s="544"/>
      <c r="T40" s="42"/>
      <c r="U40" s="626" t="s">
        <v>67</v>
      </c>
      <c r="V40" s="627"/>
      <c r="W40" s="627"/>
      <c r="X40" s="628"/>
      <c r="Y40" s="546"/>
      <c r="Z40" s="543"/>
      <c r="AA40" s="544"/>
      <c r="AB40" s="543"/>
      <c r="AC40" s="544"/>
      <c r="AD40" s="42"/>
      <c r="AE40" s="626" t="s">
        <v>67</v>
      </c>
      <c r="AF40" s="627"/>
      <c r="AG40" s="627"/>
      <c r="AH40" s="628"/>
    </row>
    <row r="41" spans="1:34" s="12" customFormat="1" ht="108" customHeight="1" x14ac:dyDescent="0.35">
      <c r="A41" s="887"/>
      <c r="B41" s="66"/>
      <c r="C41" s="604"/>
      <c r="D41" s="543"/>
      <c r="E41" s="544"/>
      <c r="F41" s="543"/>
      <c r="G41" s="544"/>
      <c r="H41" s="544"/>
      <c r="I41" s="555"/>
      <c r="J41" s="554"/>
      <c r="K41" s="554"/>
      <c r="L41" s="554"/>
      <c r="M41" s="887"/>
      <c r="N41" s="66"/>
      <c r="O41" s="1044"/>
      <c r="P41" s="543"/>
      <c r="Q41" s="544"/>
      <c r="R41" s="543"/>
      <c r="S41" s="544"/>
      <c r="T41" s="42"/>
      <c r="U41" s="35" t="s">
        <v>76</v>
      </c>
      <c r="V41" s="34"/>
      <c r="W41" s="34">
        <f>W37/W39</f>
        <v>10</v>
      </c>
      <c r="X41" s="34">
        <f>X37/X39</f>
        <v>20</v>
      </c>
      <c r="Y41" s="546"/>
      <c r="Z41" s="543"/>
      <c r="AA41" s="544"/>
      <c r="AB41" s="543"/>
      <c r="AC41" s="544"/>
      <c r="AD41" s="42"/>
      <c r="AE41" s="35" t="s">
        <v>76</v>
      </c>
      <c r="AF41" s="18">
        <v>-10</v>
      </c>
      <c r="AG41" s="18">
        <v>-10</v>
      </c>
      <c r="AH41" s="18">
        <v>-10</v>
      </c>
    </row>
    <row r="42" spans="1:34" s="12" customFormat="1" ht="52.5" customHeight="1" x14ac:dyDescent="0.35">
      <c r="A42" s="887"/>
      <c r="B42" s="66"/>
      <c r="C42" s="604"/>
      <c r="D42" s="543"/>
      <c r="E42" s="544"/>
      <c r="F42" s="543"/>
      <c r="G42" s="544"/>
      <c r="H42" s="544"/>
      <c r="I42" s="624"/>
      <c r="J42" s="625"/>
      <c r="K42" s="625"/>
      <c r="L42" s="625"/>
      <c r="M42" s="887"/>
      <c r="N42" s="66"/>
      <c r="O42" s="1044"/>
      <c r="P42" s="543"/>
      <c r="Q42" s="544"/>
      <c r="R42" s="543"/>
      <c r="S42" s="544"/>
      <c r="T42" s="42"/>
      <c r="U42" s="626" t="s">
        <v>69</v>
      </c>
      <c r="V42" s="627"/>
      <c r="W42" s="627"/>
      <c r="X42" s="628"/>
      <c r="Y42" s="546"/>
      <c r="Z42" s="543"/>
      <c r="AA42" s="544"/>
      <c r="AB42" s="543"/>
      <c r="AC42" s="544"/>
      <c r="AD42" s="42"/>
      <c r="AE42" s="626" t="s">
        <v>69</v>
      </c>
      <c r="AF42" s="627"/>
      <c r="AG42" s="627"/>
      <c r="AH42" s="628"/>
    </row>
    <row r="43" spans="1:34" s="12" customFormat="1" ht="141" customHeight="1" x14ac:dyDescent="0.35">
      <c r="A43" s="887"/>
      <c r="B43" s="66"/>
      <c r="C43" s="610"/>
      <c r="D43" s="549"/>
      <c r="E43" s="56"/>
      <c r="F43" s="549"/>
      <c r="G43" s="56"/>
      <c r="H43" s="56"/>
      <c r="I43" s="556"/>
      <c r="J43" s="171"/>
      <c r="K43" s="171"/>
      <c r="L43" s="171"/>
      <c r="M43" s="887"/>
      <c r="N43" s="66"/>
      <c r="O43" s="1045"/>
      <c r="P43" s="549"/>
      <c r="Q43" s="56"/>
      <c r="R43" s="549"/>
      <c r="S43" s="56"/>
      <c r="T43" s="57"/>
      <c r="U43" s="23" t="s">
        <v>320</v>
      </c>
      <c r="V43" s="18"/>
      <c r="W43" s="19">
        <v>100</v>
      </c>
      <c r="X43" s="19">
        <v>100</v>
      </c>
      <c r="Y43" s="547"/>
      <c r="Z43" s="549"/>
      <c r="AA43" s="56"/>
      <c r="AB43" s="549"/>
      <c r="AC43" s="56"/>
      <c r="AD43" s="57"/>
      <c r="AE43" s="23" t="s">
        <v>313</v>
      </c>
      <c r="AF43" s="18">
        <f>V43-J43</f>
        <v>0</v>
      </c>
      <c r="AG43" s="18">
        <f t="shared" ref="AG43" si="23">W43-K43</f>
        <v>100</v>
      </c>
      <c r="AH43" s="18">
        <f t="shared" ref="AH43" si="24">X43-L43</f>
        <v>100</v>
      </c>
    </row>
    <row r="44" spans="1:34" s="12" customFormat="1" ht="46.5" customHeight="1" x14ac:dyDescent="0.35">
      <c r="A44" s="665"/>
      <c r="B44" s="636"/>
      <c r="C44" s="797" t="s">
        <v>298</v>
      </c>
      <c r="D44" s="629" t="s">
        <v>58</v>
      </c>
      <c r="E44" s="635" t="s">
        <v>80</v>
      </c>
      <c r="F44" s="655" t="s">
        <v>73</v>
      </c>
      <c r="G44" s="9" t="s">
        <v>61</v>
      </c>
      <c r="H44" s="10">
        <f>H45+H46+H47</f>
        <v>15809</v>
      </c>
      <c r="I44" s="673" t="s">
        <v>62</v>
      </c>
      <c r="J44" s="674"/>
      <c r="K44" s="674"/>
      <c r="L44" s="674"/>
      <c r="M44" s="665"/>
      <c r="N44" s="636"/>
      <c r="O44" s="797" t="s">
        <v>307</v>
      </c>
      <c r="P44" s="629" t="s">
        <v>58</v>
      </c>
      <c r="Q44" s="635" t="s">
        <v>80</v>
      </c>
      <c r="R44" s="655" t="s">
        <v>73</v>
      </c>
      <c r="S44" s="9" t="s">
        <v>61</v>
      </c>
      <c r="T44" s="10">
        <f>T45+T46+T47</f>
        <v>10852.5</v>
      </c>
      <c r="U44" s="626" t="s">
        <v>62</v>
      </c>
      <c r="V44" s="627"/>
      <c r="W44" s="627"/>
      <c r="X44" s="628"/>
      <c r="Y44" s="798" t="s">
        <v>298</v>
      </c>
      <c r="Z44" s="629" t="s">
        <v>58</v>
      </c>
      <c r="AA44" s="635" t="s">
        <v>80</v>
      </c>
      <c r="AB44" s="655" t="s">
        <v>73</v>
      </c>
      <c r="AC44" s="9" t="s">
        <v>61</v>
      </c>
      <c r="AD44" s="10">
        <f>T44-H44</f>
        <v>-4956.5</v>
      </c>
      <c r="AE44" s="626" t="s">
        <v>62</v>
      </c>
      <c r="AF44" s="627"/>
      <c r="AG44" s="627"/>
      <c r="AH44" s="628"/>
    </row>
    <row r="45" spans="1:34" s="12" customFormat="1" ht="108" customHeight="1" x14ac:dyDescent="0.35">
      <c r="A45" s="656"/>
      <c r="B45" s="653"/>
      <c r="C45" s="797"/>
      <c r="D45" s="630"/>
      <c r="E45" s="653"/>
      <c r="F45" s="656"/>
      <c r="G45" s="15" t="s">
        <v>50</v>
      </c>
      <c r="H45" s="16">
        <v>5000</v>
      </c>
      <c r="I45" s="17" t="s">
        <v>63</v>
      </c>
      <c r="J45" s="18">
        <f>H45</f>
        <v>5000</v>
      </c>
      <c r="K45" s="19">
        <f>H46</f>
        <v>5265</v>
      </c>
      <c r="L45" s="950">
        <f>H47</f>
        <v>5544</v>
      </c>
      <c r="M45" s="656"/>
      <c r="N45" s="653"/>
      <c r="O45" s="797"/>
      <c r="P45" s="630"/>
      <c r="Q45" s="653"/>
      <c r="R45" s="656"/>
      <c r="S45" s="15" t="s">
        <v>50</v>
      </c>
      <c r="T45" s="16">
        <v>5000</v>
      </c>
      <c r="U45" s="17" t="s">
        <v>63</v>
      </c>
      <c r="V45" s="18">
        <f>T45</f>
        <v>5000</v>
      </c>
      <c r="W45" s="19">
        <f>T46</f>
        <v>308.5</v>
      </c>
      <c r="X45" s="19">
        <f>T47</f>
        <v>5544</v>
      </c>
      <c r="Y45" s="798"/>
      <c r="Z45" s="630"/>
      <c r="AA45" s="653"/>
      <c r="AB45" s="656"/>
      <c r="AC45" s="15" t="s">
        <v>50</v>
      </c>
      <c r="AD45" s="20">
        <f>T45-H45</f>
        <v>0</v>
      </c>
      <c r="AE45" s="17" t="s">
        <v>63</v>
      </c>
      <c r="AF45" s="18">
        <f>AD45</f>
        <v>0</v>
      </c>
      <c r="AG45" s="19">
        <f>AD46</f>
        <v>-4956.5</v>
      </c>
      <c r="AH45" s="19">
        <f>AD47</f>
        <v>0</v>
      </c>
    </row>
    <row r="46" spans="1:34" s="12" customFormat="1" ht="57.75" customHeight="1" x14ac:dyDescent="0.35">
      <c r="A46" s="656"/>
      <c r="B46" s="653"/>
      <c r="C46" s="797"/>
      <c r="D46" s="13"/>
      <c r="E46" s="653"/>
      <c r="F46" s="656"/>
      <c r="G46" s="15" t="s">
        <v>51</v>
      </c>
      <c r="H46" s="16">
        <v>5265</v>
      </c>
      <c r="I46" s="626" t="s">
        <v>64</v>
      </c>
      <c r="J46" s="627"/>
      <c r="K46" s="627"/>
      <c r="L46" s="627"/>
      <c r="M46" s="656"/>
      <c r="N46" s="653"/>
      <c r="O46" s="797"/>
      <c r="P46" s="13"/>
      <c r="Q46" s="653"/>
      <c r="R46" s="656"/>
      <c r="S46" s="15" t="s">
        <v>51</v>
      </c>
      <c r="T46" s="16">
        <v>308.5</v>
      </c>
      <c r="U46" s="626" t="s">
        <v>64</v>
      </c>
      <c r="V46" s="627"/>
      <c r="W46" s="627"/>
      <c r="X46" s="628"/>
      <c r="Y46" s="798"/>
      <c r="Z46" s="13"/>
      <c r="AA46" s="653"/>
      <c r="AB46" s="656"/>
      <c r="AC46" s="15" t="s">
        <v>51</v>
      </c>
      <c r="AD46" s="20">
        <f>T46-H46</f>
        <v>-4956.5</v>
      </c>
      <c r="AE46" s="626" t="s">
        <v>64</v>
      </c>
      <c r="AF46" s="627"/>
      <c r="AG46" s="627"/>
      <c r="AH46" s="628"/>
    </row>
    <row r="47" spans="1:34" s="12" customFormat="1" ht="127.5" customHeight="1" x14ac:dyDescent="0.35">
      <c r="A47" s="656"/>
      <c r="B47" s="653"/>
      <c r="C47" s="797"/>
      <c r="D47" s="13"/>
      <c r="E47" s="653"/>
      <c r="F47" s="656"/>
      <c r="G47" s="15" t="s">
        <v>52</v>
      </c>
      <c r="H47" s="16">
        <v>5544</v>
      </c>
      <c r="I47" s="17" t="s">
        <v>65</v>
      </c>
      <c r="J47" s="58">
        <v>15</v>
      </c>
      <c r="K47" s="59">
        <v>16</v>
      </c>
      <c r="L47" s="1041">
        <v>17</v>
      </c>
      <c r="M47" s="656"/>
      <c r="N47" s="653"/>
      <c r="O47" s="797"/>
      <c r="P47" s="13"/>
      <c r="Q47" s="653"/>
      <c r="R47" s="656"/>
      <c r="S47" s="15" t="s">
        <v>52</v>
      </c>
      <c r="T47" s="16">
        <v>5544</v>
      </c>
      <c r="U47" s="17" t="s">
        <v>65</v>
      </c>
      <c r="V47" s="58">
        <v>15</v>
      </c>
      <c r="W47" s="59">
        <v>5</v>
      </c>
      <c r="X47" s="59">
        <v>17</v>
      </c>
      <c r="Y47" s="798"/>
      <c r="Z47" s="13"/>
      <c r="AA47" s="653"/>
      <c r="AB47" s="656"/>
      <c r="AC47" s="15" t="s">
        <v>52</v>
      </c>
      <c r="AD47" s="20">
        <f>T47-H47</f>
        <v>0</v>
      </c>
      <c r="AE47" s="17" t="s">
        <v>65</v>
      </c>
      <c r="AF47" s="18">
        <f>V47-J47</f>
        <v>0</v>
      </c>
      <c r="AG47" s="18">
        <f t="shared" ref="AG47:AG48" si="25">W47-K47</f>
        <v>-11</v>
      </c>
      <c r="AH47" s="18">
        <f t="shared" ref="AH47:AH48" si="26">X47-L47</f>
        <v>0</v>
      </c>
    </row>
    <row r="48" spans="1:34" s="12" customFormat="1" ht="108" customHeight="1" x14ac:dyDescent="0.35">
      <c r="A48" s="656"/>
      <c r="B48" s="653"/>
      <c r="C48" s="797"/>
      <c r="D48" s="13"/>
      <c r="E48" s="653"/>
      <c r="F48" s="656"/>
      <c r="G48" s="60"/>
      <c r="H48" s="61"/>
      <c r="I48" s="17" t="s">
        <v>66</v>
      </c>
      <c r="J48" s="62">
        <v>15000</v>
      </c>
      <c r="K48" s="63">
        <v>15795</v>
      </c>
      <c r="L48" s="1042">
        <v>16632</v>
      </c>
      <c r="M48" s="656"/>
      <c r="N48" s="653"/>
      <c r="O48" s="797"/>
      <c r="P48" s="13"/>
      <c r="Q48" s="653"/>
      <c r="R48" s="656"/>
      <c r="S48" s="60"/>
      <c r="T48" s="61"/>
      <c r="U48" s="17" t="s">
        <v>66</v>
      </c>
      <c r="V48" s="62">
        <v>15000</v>
      </c>
      <c r="W48" s="63">
        <v>5000</v>
      </c>
      <c r="X48" s="63">
        <v>16632</v>
      </c>
      <c r="Y48" s="798"/>
      <c r="Z48" s="13"/>
      <c r="AA48" s="653"/>
      <c r="AB48" s="656"/>
      <c r="AC48" s="60"/>
      <c r="AD48" s="61"/>
      <c r="AE48" s="17" t="s">
        <v>66</v>
      </c>
      <c r="AF48" s="18">
        <f>V48-J48</f>
        <v>0</v>
      </c>
      <c r="AG48" s="18">
        <f t="shared" si="25"/>
        <v>-10795</v>
      </c>
      <c r="AH48" s="18">
        <f t="shared" si="26"/>
        <v>0</v>
      </c>
    </row>
    <row r="49" spans="1:34" s="12" customFormat="1" ht="44.25" customHeight="1" x14ac:dyDescent="0.35">
      <c r="A49" s="656"/>
      <c r="B49" s="653"/>
      <c r="C49" s="797"/>
      <c r="D49" s="13"/>
      <c r="E49" s="653"/>
      <c r="F49" s="656"/>
      <c r="G49" s="60"/>
      <c r="H49" s="61"/>
      <c r="I49" s="626" t="s">
        <v>67</v>
      </c>
      <c r="J49" s="627"/>
      <c r="K49" s="627"/>
      <c r="L49" s="627"/>
      <c r="M49" s="656"/>
      <c r="N49" s="653"/>
      <c r="O49" s="797"/>
      <c r="P49" s="13"/>
      <c r="Q49" s="653"/>
      <c r="R49" s="656"/>
      <c r="S49" s="60"/>
      <c r="T49" s="61"/>
      <c r="U49" s="626" t="s">
        <v>67</v>
      </c>
      <c r="V49" s="627"/>
      <c r="W49" s="627"/>
      <c r="X49" s="628"/>
      <c r="Y49" s="798"/>
      <c r="Z49" s="13"/>
      <c r="AA49" s="653"/>
      <c r="AB49" s="656"/>
      <c r="AC49" s="60"/>
      <c r="AD49" s="61"/>
      <c r="AE49" s="626" t="s">
        <v>67</v>
      </c>
      <c r="AF49" s="627"/>
      <c r="AG49" s="627"/>
      <c r="AH49" s="628"/>
    </row>
    <row r="50" spans="1:34" s="12" customFormat="1" ht="213" customHeight="1" x14ac:dyDescent="0.35">
      <c r="A50" s="656"/>
      <c r="B50" s="653"/>
      <c r="C50" s="797"/>
      <c r="D50" s="13"/>
      <c r="E50" s="653"/>
      <c r="F50" s="656"/>
      <c r="G50" s="60"/>
      <c r="H50" s="61"/>
      <c r="I50" s="33" t="s">
        <v>68</v>
      </c>
      <c r="J50" s="34">
        <f>J45/J48</f>
        <v>0.33333333333333331</v>
      </c>
      <c r="K50" s="34">
        <f>K45/K48</f>
        <v>0.33333333333333331</v>
      </c>
      <c r="L50" s="1040">
        <f>L45/L48</f>
        <v>0.33333333333333331</v>
      </c>
      <c r="M50" s="656"/>
      <c r="N50" s="653"/>
      <c r="O50" s="797"/>
      <c r="P50" s="13"/>
      <c r="Q50" s="653"/>
      <c r="R50" s="656"/>
      <c r="S50" s="60"/>
      <c r="T50" s="61"/>
      <c r="U50" s="33" t="s">
        <v>68</v>
      </c>
      <c r="V50" s="34">
        <f>V45/V48</f>
        <v>0.33333333333333331</v>
      </c>
      <c r="W50" s="34">
        <f>W45/W48</f>
        <v>6.1699999999999998E-2</v>
      </c>
      <c r="X50" s="34">
        <f>X45/X48</f>
        <v>0.33333333333333331</v>
      </c>
      <c r="Y50" s="798"/>
      <c r="Z50" s="13"/>
      <c r="AA50" s="653"/>
      <c r="AB50" s="656"/>
      <c r="AC50" s="60"/>
      <c r="AD50" s="61"/>
      <c r="AE50" s="33" t="s">
        <v>68</v>
      </c>
      <c r="AF50" s="18">
        <f>V50-J50</f>
        <v>0</v>
      </c>
      <c r="AG50" s="18">
        <f t="shared" ref="AG50" si="27">W50-K50</f>
        <v>-0.27163333333333334</v>
      </c>
      <c r="AH50" s="18">
        <f t="shared" ref="AH50" si="28">X50-L50</f>
        <v>0</v>
      </c>
    </row>
    <row r="51" spans="1:34" s="12" customFormat="1" ht="46.5" customHeight="1" x14ac:dyDescent="0.35">
      <c r="A51" s="656"/>
      <c r="B51" s="653"/>
      <c r="C51" s="797"/>
      <c r="D51" s="13"/>
      <c r="E51" s="653"/>
      <c r="F51" s="656"/>
      <c r="G51" s="60"/>
      <c r="H51" s="61"/>
      <c r="I51" s="626" t="s">
        <v>69</v>
      </c>
      <c r="J51" s="627"/>
      <c r="K51" s="627"/>
      <c r="L51" s="627"/>
      <c r="M51" s="656"/>
      <c r="N51" s="653"/>
      <c r="O51" s="797"/>
      <c r="P51" s="13"/>
      <c r="Q51" s="653"/>
      <c r="R51" s="656"/>
      <c r="S51" s="60"/>
      <c r="T51" s="61"/>
      <c r="U51" s="626" t="s">
        <v>69</v>
      </c>
      <c r="V51" s="627"/>
      <c r="W51" s="627"/>
      <c r="X51" s="628"/>
      <c r="Y51" s="798"/>
      <c r="Z51" s="13"/>
      <c r="AA51" s="653"/>
      <c r="AB51" s="656"/>
      <c r="AC51" s="60"/>
      <c r="AD51" s="61"/>
      <c r="AE51" s="626" t="s">
        <v>69</v>
      </c>
      <c r="AF51" s="627"/>
      <c r="AG51" s="627"/>
      <c r="AH51" s="628"/>
    </row>
    <row r="52" spans="1:34" s="12" customFormat="1" ht="256.5" customHeight="1" x14ac:dyDescent="0.35">
      <c r="A52" s="656"/>
      <c r="B52" s="653"/>
      <c r="C52" s="797"/>
      <c r="D52" s="55"/>
      <c r="E52" s="654"/>
      <c r="F52" s="657"/>
      <c r="G52" s="64"/>
      <c r="H52" s="65"/>
      <c r="I52" s="17" t="s">
        <v>70</v>
      </c>
      <c r="J52" s="36">
        <v>100</v>
      </c>
      <c r="K52" s="37">
        <v>105.3</v>
      </c>
      <c r="L52" s="913">
        <v>105.3</v>
      </c>
      <c r="M52" s="656"/>
      <c r="N52" s="653"/>
      <c r="O52" s="797"/>
      <c r="P52" s="55"/>
      <c r="Q52" s="654"/>
      <c r="R52" s="657"/>
      <c r="S52" s="64"/>
      <c r="T52" s="65"/>
      <c r="U52" s="17" t="s">
        <v>314</v>
      </c>
      <c r="V52" s="36">
        <v>100</v>
      </c>
      <c r="W52" s="37">
        <v>33.299999999999997</v>
      </c>
      <c r="X52" s="37">
        <v>110.9</v>
      </c>
      <c r="Y52" s="798"/>
      <c r="Z52" s="55"/>
      <c r="AA52" s="654"/>
      <c r="AB52" s="657"/>
      <c r="AC52" s="64"/>
      <c r="AD52" s="65"/>
      <c r="AE52" s="17" t="s">
        <v>314</v>
      </c>
      <c r="AF52" s="18">
        <f>V52-J52</f>
        <v>0</v>
      </c>
      <c r="AG52" s="18">
        <f t="shared" ref="AG52" si="29">W52-K52</f>
        <v>-72</v>
      </c>
      <c r="AH52" s="18">
        <f t="shared" ref="AH52" si="30">X52-L52</f>
        <v>5.6000000000000085</v>
      </c>
    </row>
    <row r="53" spans="1:34" s="12" customFormat="1" ht="52.5" customHeight="1" x14ac:dyDescent="0.35">
      <c r="A53" s="842"/>
      <c r="B53" s="636"/>
      <c r="C53" s="797" t="s">
        <v>81</v>
      </c>
      <c r="D53" s="7" t="s">
        <v>58</v>
      </c>
      <c r="E53" s="635" t="s">
        <v>59</v>
      </c>
      <c r="F53" s="655" t="s">
        <v>82</v>
      </c>
      <c r="G53" s="9" t="s">
        <v>61</v>
      </c>
      <c r="H53" s="10">
        <f>H54+H55+H56</f>
        <v>30037.200000000001</v>
      </c>
      <c r="I53" s="626" t="s">
        <v>62</v>
      </c>
      <c r="J53" s="627"/>
      <c r="K53" s="627"/>
      <c r="L53" s="627"/>
      <c r="M53" s="842"/>
      <c r="N53" s="636"/>
      <c r="O53" s="797" t="s">
        <v>308</v>
      </c>
      <c r="P53" s="7" t="s">
        <v>58</v>
      </c>
      <c r="Q53" s="635" t="s">
        <v>59</v>
      </c>
      <c r="R53" s="655" t="s">
        <v>82</v>
      </c>
      <c r="S53" s="9" t="s">
        <v>61</v>
      </c>
      <c r="T53" s="10">
        <f>T54+T55+T56</f>
        <v>21132.300000000003</v>
      </c>
      <c r="U53" s="626" t="s">
        <v>62</v>
      </c>
      <c r="V53" s="627"/>
      <c r="W53" s="627"/>
      <c r="X53" s="628"/>
      <c r="Y53" s="797" t="s">
        <v>81</v>
      </c>
      <c r="Z53" s="7" t="s">
        <v>58</v>
      </c>
      <c r="AA53" s="635" t="s">
        <v>59</v>
      </c>
      <c r="AB53" s="655" t="s">
        <v>82</v>
      </c>
      <c r="AC53" s="9" t="s">
        <v>61</v>
      </c>
      <c r="AD53" s="10">
        <f>T53-H53</f>
        <v>-8904.8999999999978</v>
      </c>
      <c r="AE53" s="626" t="s">
        <v>62</v>
      </c>
      <c r="AF53" s="627"/>
      <c r="AG53" s="627"/>
      <c r="AH53" s="628"/>
    </row>
    <row r="54" spans="1:34" s="12" customFormat="1" ht="108" customHeight="1" x14ac:dyDescent="0.35">
      <c r="A54" s="1037"/>
      <c r="B54" s="636"/>
      <c r="C54" s="797"/>
      <c r="D54" s="13"/>
      <c r="E54" s="653"/>
      <c r="F54" s="656"/>
      <c r="G54" s="15" t="s">
        <v>50</v>
      </c>
      <c r="H54" s="16">
        <v>9500</v>
      </c>
      <c r="I54" s="17" t="s">
        <v>63</v>
      </c>
      <c r="J54" s="18">
        <f>H54</f>
        <v>9500</v>
      </c>
      <c r="K54" s="19">
        <f>H55</f>
        <v>10003.5</v>
      </c>
      <c r="L54" s="950">
        <f>H56</f>
        <v>10533.7</v>
      </c>
      <c r="M54" s="1037"/>
      <c r="N54" s="636"/>
      <c r="O54" s="797"/>
      <c r="P54" s="13"/>
      <c r="Q54" s="653"/>
      <c r="R54" s="656"/>
      <c r="S54" s="15" t="s">
        <v>50</v>
      </c>
      <c r="T54" s="16">
        <v>9500</v>
      </c>
      <c r="U54" s="17" t="s">
        <v>63</v>
      </c>
      <c r="V54" s="18">
        <f>T54</f>
        <v>9500</v>
      </c>
      <c r="W54" s="19">
        <f>T55</f>
        <v>1098.5999999999999</v>
      </c>
      <c r="X54" s="19">
        <f>T56</f>
        <v>10533.7</v>
      </c>
      <c r="Y54" s="797"/>
      <c r="Z54" s="13"/>
      <c r="AA54" s="653"/>
      <c r="AB54" s="656"/>
      <c r="AC54" s="15" t="s">
        <v>50</v>
      </c>
      <c r="AD54" s="20">
        <f>T54-H54</f>
        <v>0</v>
      </c>
      <c r="AE54" s="17" t="s">
        <v>63</v>
      </c>
      <c r="AF54" s="18">
        <f>V54-J54</f>
        <v>0</v>
      </c>
      <c r="AG54" s="18">
        <f t="shared" ref="AG54" si="31">W54-K54</f>
        <v>-8904.9</v>
      </c>
      <c r="AH54" s="18">
        <f t="shared" ref="AH54" si="32">X54-L54</f>
        <v>0</v>
      </c>
    </row>
    <row r="55" spans="1:34" s="12" customFormat="1" ht="50.25" customHeight="1" x14ac:dyDescent="0.35">
      <c r="A55" s="1037"/>
      <c r="B55" s="636"/>
      <c r="C55" s="797"/>
      <c r="D55" s="13"/>
      <c r="E55" s="653"/>
      <c r="F55" s="656"/>
      <c r="G55" s="15" t="s">
        <v>51</v>
      </c>
      <c r="H55" s="16">
        <v>10003.5</v>
      </c>
      <c r="I55" s="626" t="s">
        <v>64</v>
      </c>
      <c r="J55" s="627"/>
      <c r="K55" s="627"/>
      <c r="L55" s="627"/>
      <c r="M55" s="1037"/>
      <c r="N55" s="636"/>
      <c r="O55" s="797"/>
      <c r="P55" s="13"/>
      <c r="Q55" s="653"/>
      <c r="R55" s="656"/>
      <c r="S55" s="15" t="s">
        <v>51</v>
      </c>
      <c r="T55" s="16">
        <v>1098.5999999999999</v>
      </c>
      <c r="U55" s="626" t="s">
        <v>64</v>
      </c>
      <c r="V55" s="627"/>
      <c r="W55" s="627"/>
      <c r="X55" s="628"/>
      <c r="Y55" s="797"/>
      <c r="Z55" s="13"/>
      <c r="AA55" s="653"/>
      <c r="AB55" s="656"/>
      <c r="AC55" s="15" t="s">
        <v>51</v>
      </c>
      <c r="AD55" s="20">
        <f>T55-H55</f>
        <v>-8904.9</v>
      </c>
      <c r="AE55" s="626" t="s">
        <v>64</v>
      </c>
      <c r="AF55" s="627"/>
      <c r="AG55" s="627"/>
      <c r="AH55" s="628"/>
    </row>
    <row r="56" spans="1:34" s="12" customFormat="1" ht="177" customHeight="1" x14ac:dyDescent="0.35">
      <c r="A56" s="1037"/>
      <c r="B56" s="636"/>
      <c r="C56" s="797"/>
      <c r="D56" s="13"/>
      <c r="E56" s="653"/>
      <c r="F56" s="656"/>
      <c r="G56" s="15" t="s">
        <v>52</v>
      </c>
      <c r="H56" s="16">
        <v>10533.7</v>
      </c>
      <c r="I56" s="17" t="s">
        <v>65</v>
      </c>
      <c r="J56" s="58">
        <v>18</v>
      </c>
      <c r="K56" s="59">
        <v>19</v>
      </c>
      <c r="L56" s="1041">
        <v>20</v>
      </c>
      <c r="M56" s="1037"/>
      <c r="N56" s="636"/>
      <c r="O56" s="797"/>
      <c r="P56" s="13"/>
      <c r="Q56" s="653"/>
      <c r="R56" s="656"/>
      <c r="S56" s="15" t="s">
        <v>52</v>
      </c>
      <c r="T56" s="16">
        <v>10533.7</v>
      </c>
      <c r="U56" s="17" t="s">
        <v>65</v>
      </c>
      <c r="V56" s="58">
        <v>18</v>
      </c>
      <c r="W56" s="59">
        <v>5</v>
      </c>
      <c r="X56" s="59">
        <v>20</v>
      </c>
      <c r="Y56" s="797"/>
      <c r="Z56" s="13"/>
      <c r="AA56" s="653"/>
      <c r="AB56" s="656"/>
      <c r="AC56" s="15" t="s">
        <v>52</v>
      </c>
      <c r="AD56" s="20">
        <f>T56-H56</f>
        <v>0</v>
      </c>
      <c r="AE56" s="17" t="s">
        <v>65</v>
      </c>
      <c r="AF56" s="18">
        <f t="shared" ref="AF56:AF57" si="33">V56-J56</f>
        <v>0</v>
      </c>
      <c r="AG56" s="18">
        <f t="shared" ref="AG56:AG57" si="34">W56-K56</f>
        <v>-14</v>
      </c>
      <c r="AH56" s="18">
        <f t="shared" ref="AH56:AH57" si="35">X56-L56</f>
        <v>0</v>
      </c>
    </row>
    <row r="57" spans="1:34" s="12" customFormat="1" ht="108" customHeight="1" x14ac:dyDescent="0.35">
      <c r="A57" s="1037"/>
      <c r="B57" s="636"/>
      <c r="C57" s="797"/>
      <c r="D57" s="13"/>
      <c r="E57" s="653"/>
      <c r="F57" s="656"/>
      <c r="G57" s="60"/>
      <c r="H57" s="61"/>
      <c r="I57" s="17" t="s">
        <v>66</v>
      </c>
      <c r="J57" s="62">
        <v>16000</v>
      </c>
      <c r="K57" s="63">
        <v>16848</v>
      </c>
      <c r="L57" s="1042">
        <v>17741</v>
      </c>
      <c r="M57" s="1037"/>
      <c r="N57" s="636"/>
      <c r="O57" s="797"/>
      <c r="P57" s="13"/>
      <c r="Q57" s="653"/>
      <c r="R57" s="656"/>
      <c r="S57" s="60"/>
      <c r="T57" s="61"/>
      <c r="U57" s="17" t="s">
        <v>66</v>
      </c>
      <c r="V57" s="62">
        <v>16000</v>
      </c>
      <c r="W57" s="63">
        <v>2500</v>
      </c>
      <c r="X57" s="63">
        <v>17741</v>
      </c>
      <c r="Y57" s="797"/>
      <c r="Z57" s="13"/>
      <c r="AA57" s="653"/>
      <c r="AB57" s="656"/>
      <c r="AC57" s="60"/>
      <c r="AD57" s="61"/>
      <c r="AE57" s="17" t="s">
        <v>66</v>
      </c>
      <c r="AF57" s="18">
        <f t="shared" si="33"/>
        <v>0</v>
      </c>
      <c r="AG57" s="18">
        <f t="shared" si="34"/>
        <v>-14348</v>
      </c>
      <c r="AH57" s="18">
        <f t="shared" si="35"/>
        <v>0</v>
      </c>
    </row>
    <row r="58" spans="1:34" s="12" customFormat="1" ht="48" customHeight="1" x14ac:dyDescent="0.35">
      <c r="A58" s="1037"/>
      <c r="B58" s="636"/>
      <c r="C58" s="797"/>
      <c r="D58" s="13"/>
      <c r="E58" s="653"/>
      <c r="F58" s="656"/>
      <c r="G58" s="60"/>
      <c r="H58" s="61"/>
      <c r="I58" s="626" t="s">
        <v>67</v>
      </c>
      <c r="J58" s="627"/>
      <c r="K58" s="627"/>
      <c r="L58" s="627"/>
      <c r="M58" s="1037"/>
      <c r="N58" s="636"/>
      <c r="O58" s="797"/>
      <c r="P58" s="13"/>
      <c r="Q58" s="653"/>
      <c r="R58" s="656"/>
      <c r="S58" s="60"/>
      <c r="T58" s="61"/>
      <c r="U58" s="626" t="s">
        <v>67</v>
      </c>
      <c r="V58" s="627"/>
      <c r="W58" s="627"/>
      <c r="X58" s="628"/>
      <c r="Y58" s="797"/>
      <c r="Z58" s="13"/>
      <c r="AA58" s="653"/>
      <c r="AB58" s="656"/>
      <c r="AC58" s="60"/>
      <c r="AD58" s="61"/>
      <c r="AE58" s="626" t="s">
        <v>67</v>
      </c>
      <c r="AF58" s="627"/>
      <c r="AG58" s="627"/>
      <c r="AH58" s="628"/>
    </row>
    <row r="59" spans="1:34" s="12" customFormat="1" ht="210" customHeight="1" x14ac:dyDescent="0.35">
      <c r="A59" s="1037"/>
      <c r="B59" s="636"/>
      <c r="C59" s="797"/>
      <c r="D59" s="13"/>
      <c r="E59" s="653"/>
      <c r="F59" s="656"/>
      <c r="G59" s="60"/>
      <c r="H59" s="61"/>
      <c r="I59" s="33" t="s">
        <v>68</v>
      </c>
      <c r="J59" s="34">
        <f>J54/J57</f>
        <v>0.59375</v>
      </c>
      <c r="K59" s="34">
        <f>K54/K57</f>
        <v>0.59375</v>
      </c>
      <c r="L59" s="1040">
        <f>L54/L57</f>
        <v>0.59374894312609217</v>
      </c>
      <c r="M59" s="1037"/>
      <c r="N59" s="636"/>
      <c r="O59" s="797"/>
      <c r="P59" s="13"/>
      <c r="Q59" s="653"/>
      <c r="R59" s="656"/>
      <c r="S59" s="60"/>
      <c r="T59" s="61"/>
      <c r="U59" s="33" t="s">
        <v>68</v>
      </c>
      <c r="V59" s="34">
        <f>V54/V57</f>
        <v>0.59375</v>
      </c>
      <c r="W59" s="34">
        <f>W54/W57</f>
        <v>0.43943999999999994</v>
      </c>
      <c r="X59" s="34">
        <f>X54/X57</f>
        <v>0.59374894312609217</v>
      </c>
      <c r="Y59" s="797"/>
      <c r="Z59" s="13"/>
      <c r="AA59" s="653"/>
      <c r="AB59" s="656"/>
      <c r="AC59" s="60"/>
      <c r="AD59" s="61"/>
      <c r="AE59" s="33" t="s">
        <v>68</v>
      </c>
      <c r="AF59" s="18">
        <f>V59-J59</f>
        <v>0</v>
      </c>
      <c r="AG59" s="18">
        <f t="shared" ref="AG59" si="36">W59-K59</f>
        <v>-0.15431000000000006</v>
      </c>
      <c r="AH59" s="18">
        <f t="shared" ref="AH59" si="37">X59-L59</f>
        <v>0</v>
      </c>
    </row>
    <row r="60" spans="1:34" s="12" customFormat="1" ht="54" customHeight="1" x14ac:dyDescent="0.35">
      <c r="A60" s="1037"/>
      <c r="B60" s="52"/>
      <c r="C60" s="797"/>
      <c r="D60" s="13"/>
      <c r="E60" s="653"/>
      <c r="F60" s="656"/>
      <c r="G60" s="60"/>
      <c r="H60" s="61"/>
      <c r="I60" s="626" t="s">
        <v>69</v>
      </c>
      <c r="J60" s="627"/>
      <c r="K60" s="627"/>
      <c r="L60" s="627"/>
      <c r="M60" s="1037"/>
      <c r="N60" s="52"/>
      <c r="O60" s="797"/>
      <c r="P60" s="13"/>
      <c r="Q60" s="653"/>
      <c r="R60" s="656"/>
      <c r="S60" s="60"/>
      <c r="T60" s="61"/>
      <c r="U60" s="626" t="s">
        <v>69</v>
      </c>
      <c r="V60" s="627"/>
      <c r="W60" s="627"/>
      <c r="X60" s="628"/>
      <c r="Y60" s="797"/>
      <c r="Z60" s="13"/>
      <c r="AA60" s="653"/>
      <c r="AB60" s="656"/>
      <c r="AC60" s="60"/>
      <c r="AD60" s="61"/>
      <c r="AE60" s="626" t="s">
        <v>69</v>
      </c>
      <c r="AF60" s="627"/>
      <c r="AG60" s="627"/>
      <c r="AH60" s="628"/>
    </row>
    <row r="61" spans="1:34" s="12" customFormat="1" ht="261.75" customHeight="1" x14ac:dyDescent="0.35">
      <c r="A61" s="1038"/>
      <c r="B61" s="53"/>
      <c r="C61" s="797"/>
      <c r="D61" s="55"/>
      <c r="E61" s="654"/>
      <c r="F61" s="657"/>
      <c r="G61" s="64"/>
      <c r="H61" s="65"/>
      <c r="I61" s="17" t="s">
        <v>83</v>
      </c>
      <c r="J61" s="36">
        <v>100</v>
      </c>
      <c r="K61" s="37">
        <v>105.3</v>
      </c>
      <c r="L61" s="913">
        <v>105.3</v>
      </c>
      <c r="M61" s="1038"/>
      <c r="N61" s="53"/>
      <c r="O61" s="797"/>
      <c r="P61" s="55"/>
      <c r="Q61" s="654"/>
      <c r="R61" s="657"/>
      <c r="S61" s="64"/>
      <c r="T61" s="65"/>
      <c r="U61" s="17" t="s">
        <v>315</v>
      </c>
      <c r="V61" s="36">
        <v>100</v>
      </c>
      <c r="W61" s="37">
        <v>16</v>
      </c>
      <c r="X61" s="37">
        <v>110.9</v>
      </c>
      <c r="Y61" s="797"/>
      <c r="Z61" s="55"/>
      <c r="AA61" s="654"/>
      <c r="AB61" s="657"/>
      <c r="AC61" s="64"/>
      <c r="AD61" s="65"/>
      <c r="AE61" s="17" t="s">
        <v>315</v>
      </c>
      <c r="AF61" s="18">
        <f>V61-J61</f>
        <v>0</v>
      </c>
      <c r="AG61" s="18">
        <f t="shared" ref="AG61" si="38">W61-K61</f>
        <v>-89.3</v>
      </c>
      <c r="AH61" s="18">
        <f t="shared" ref="AH61" si="39">X61-L61</f>
        <v>5.6000000000000085</v>
      </c>
    </row>
    <row r="62" spans="1:34" s="12" customFormat="1" ht="61.5" customHeight="1" x14ac:dyDescent="0.35">
      <c r="A62" s="636" t="s">
        <v>84</v>
      </c>
      <c r="B62" s="636" t="s">
        <v>85</v>
      </c>
      <c r="C62" s="635" t="s">
        <v>86</v>
      </c>
      <c r="D62" s="7" t="s">
        <v>58</v>
      </c>
      <c r="E62" s="629" t="s">
        <v>87</v>
      </c>
      <c r="F62" s="655" t="s">
        <v>79</v>
      </c>
      <c r="G62" s="9" t="s">
        <v>61</v>
      </c>
      <c r="H62" s="10">
        <f>H63+H64+H65</f>
        <v>7500</v>
      </c>
      <c r="I62" s="626" t="s">
        <v>62</v>
      </c>
      <c r="J62" s="627"/>
      <c r="K62" s="627"/>
      <c r="L62" s="628"/>
      <c r="M62" s="636" t="s">
        <v>84</v>
      </c>
      <c r="N62" s="636" t="s">
        <v>85</v>
      </c>
      <c r="O62" s="635" t="s">
        <v>86</v>
      </c>
      <c r="P62" s="7" t="s">
        <v>58</v>
      </c>
      <c r="Q62" s="629" t="s">
        <v>87</v>
      </c>
      <c r="R62" s="655" t="s">
        <v>79</v>
      </c>
      <c r="S62" s="9" t="s">
        <v>61</v>
      </c>
      <c r="T62" s="10">
        <f>T63+T64+T65</f>
        <v>5000</v>
      </c>
      <c r="U62" s="626" t="s">
        <v>62</v>
      </c>
      <c r="V62" s="627"/>
      <c r="W62" s="627"/>
      <c r="X62" s="628"/>
      <c r="Y62" s="635" t="s">
        <v>86</v>
      </c>
      <c r="Z62" s="7" t="s">
        <v>58</v>
      </c>
      <c r="AA62" s="629" t="s">
        <v>87</v>
      </c>
      <c r="AB62" s="655" t="s">
        <v>79</v>
      </c>
      <c r="AC62" s="9" t="s">
        <v>61</v>
      </c>
      <c r="AD62" s="10">
        <f>T62-H62</f>
        <v>-2500</v>
      </c>
      <c r="AE62" s="626" t="s">
        <v>62</v>
      </c>
      <c r="AF62" s="627"/>
      <c r="AG62" s="627"/>
      <c r="AH62" s="628"/>
    </row>
    <row r="63" spans="1:34" s="12" customFormat="1" ht="108" customHeight="1" x14ac:dyDescent="0.35">
      <c r="A63" s="636"/>
      <c r="B63" s="636"/>
      <c r="C63" s="636"/>
      <c r="D63" s="42"/>
      <c r="E63" s="658"/>
      <c r="F63" s="656"/>
      <c r="G63" s="15" t="s">
        <v>50</v>
      </c>
      <c r="H63" s="16">
        <v>2500</v>
      </c>
      <c r="I63" s="17" t="s">
        <v>63</v>
      </c>
      <c r="J63" s="18">
        <v>2500</v>
      </c>
      <c r="K63" s="19">
        <v>2500</v>
      </c>
      <c r="L63" s="19">
        <v>2500</v>
      </c>
      <c r="M63" s="636"/>
      <c r="N63" s="636"/>
      <c r="O63" s="636"/>
      <c r="P63" s="42"/>
      <c r="Q63" s="658"/>
      <c r="R63" s="656"/>
      <c r="S63" s="15" t="s">
        <v>50</v>
      </c>
      <c r="T63" s="16">
        <v>2500</v>
      </c>
      <c r="U63" s="17" t="s">
        <v>63</v>
      </c>
      <c r="V63" s="18">
        <v>2500</v>
      </c>
      <c r="W63" s="19">
        <v>0</v>
      </c>
      <c r="X63" s="19">
        <v>2500</v>
      </c>
      <c r="Y63" s="636"/>
      <c r="Z63" s="42"/>
      <c r="AA63" s="658"/>
      <c r="AB63" s="656"/>
      <c r="AC63" s="15" t="s">
        <v>50</v>
      </c>
      <c r="AD63" s="20">
        <f>T63-H63</f>
        <v>0</v>
      </c>
      <c r="AE63" s="17" t="s">
        <v>63</v>
      </c>
      <c r="AF63" s="18">
        <f t="shared" ref="AF63:AF64" si="40">V63-J63</f>
        <v>0</v>
      </c>
      <c r="AG63" s="18">
        <f t="shared" ref="AG63:AG64" si="41">W63-K63</f>
        <v>-2500</v>
      </c>
      <c r="AH63" s="18">
        <f t="shared" ref="AH63:AH64" si="42">X63-L63</f>
        <v>0</v>
      </c>
    </row>
    <row r="64" spans="1:34" s="12" customFormat="1" ht="248.25" customHeight="1" x14ac:dyDescent="0.35">
      <c r="A64" s="636"/>
      <c r="B64" s="636"/>
      <c r="C64" s="636"/>
      <c r="D64" s="42"/>
      <c r="E64" s="658"/>
      <c r="F64" s="656"/>
      <c r="G64" s="15" t="s">
        <v>51</v>
      </c>
      <c r="H64" s="16">
        <v>2500</v>
      </c>
      <c r="I64" s="17" t="s">
        <v>88</v>
      </c>
      <c r="J64" s="18">
        <v>20</v>
      </c>
      <c r="K64" s="19">
        <v>20</v>
      </c>
      <c r="L64" s="19">
        <v>20</v>
      </c>
      <c r="M64" s="636"/>
      <c r="N64" s="636"/>
      <c r="O64" s="636"/>
      <c r="P64" s="42"/>
      <c r="Q64" s="658"/>
      <c r="R64" s="656"/>
      <c r="S64" s="15" t="s">
        <v>51</v>
      </c>
      <c r="T64" s="16">
        <v>0</v>
      </c>
      <c r="U64" s="17" t="s">
        <v>88</v>
      </c>
      <c r="V64" s="18">
        <v>20</v>
      </c>
      <c r="W64" s="19">
        <v>0</v>
      </c>
      <c r="X64" s="19">
        <v>20</v>
      </c>
      <c r="Y64" s="636"/>
      <c r="Z64" s="42"/>
      <c r="AA64" s="658"/>
      <c r="AB64" s="656"/>
      <c r="AC64" s="15" t="s">
        <v>51</v>
      </c>
      <c r="AD64" s="20">
        <f>T64-H64</f>
        <v>-2500</v>
      </c>
      <c r="AE64" s="17" t="s">
        <v>88</v>
      </c>
      <c r="AF64" s="18">
        <f t="shared" si="40"/>
        <v>0</v>
      </c>
      <c r="AG64" s="18">
        <f t="shared" si="41"/>
        <v>-20</v>
      </c>
      <c r="AH64" s="18">
        <f t="shared" si="42"/>
        <v>0</v>
      </c>
    </row>
    <row r="65" spans="1:34" s="12" customFormat="1" ht="44.25" customHeight="1" x14ac:dyDescent="0.35">
      <c r="A65" s="636"/>
      <c r="B65" s="636"/>
      <c r="C65" s="636"/>
      <c r="D65" s="42"/>
      <c r="E65" s="658"/>
      <c r="F65" s="656"/>
      <c r="G65" s="15" t="s">
        <v>52</v>
      </c>
      <c r="H65" s="16">
        <v>2500</v>
      </c>
      <c r="I65" s="792" t="s">
        <v>64</v>
      </c>
      <c r="J65" s="793"/>
      <c r="K65" s="793"/>
      <c r="L65" s="794"/>
      <c r="M65" s="636"/>
      <c r="N65" s="636"/>
      <c r="O65" s="636"/>
      <c r="P65" s="42"/>
      <c r="Q65" s="658"/>
      <c r="R65" s="656"/>
      <c r="S65" s="15" t="s">
        <v>52</v>
      </c>
      <c r="T65" s="16">
        <v>2500</v>
      </c>
      <c r="U65" s="792" t="s">
        <v>64</v>
      </c>
      <c r="V65" s="793"/>
      <c r="W65" s="793"/>
      <c r="X65" s="794"/>
      <c r="Y65" s="636"/>
      <c r="Z65" s="42"/>
      <c r="AA65" s="658"/>
      <c r="AB65" s="656"/>
      <c r="AC65" s="15" t="s">
        <v>52</v>
      </c>
      <c r="AD65" s="20">
        <f>T65-H65</f>
        <v>0</v>
      </c>
      <c r="AE65" s="792" t="s">
        <v>64</v>
      </c>
      <c r="AF65" s="793"/>
      <c r="AG65" s="793"/>
      <c r="AH65" s="794"/>
    </row>
    <row r="66" spans="1:34" s="12" customFormat="1" ht="108" customHeight="1" x14ac:dyDescent="0.35">
      <c r="A66" s="66"/>
      <c r="B66" s="52"/>
      <c r="C66" s="636"/>
      <c r="D66" s="42"/>
      <c r="E66" s="658"/>
      <c r="F66" s="656"/>
      <c r="G66" s="60"/>
      <c r="H66" s="61"/>
      <c r="I66" s="17" t="s">
        <v>89</v>
      </c>
      <c r="J66" s="24">
        <v>35</v>
      </c>
      <c r="K66" s="25">
        <v>35</v>
      </c>
      <c r="L66" s="25">
        <v>35</v>
      </c>
      <c r="M66" s="66"/>
      <c r="N66" s="52"/>
      <c r="O66" s="636"/>
      <c r="P66" s="42"/>
      <c r="Q66" s="658"/>
      <c r="R66" s="656"/>
      <c r="S66" s="608"/>
      <c r="T66" s="61"/>
      <c r="U66" s="17" t="s">
        <v>89</v>
      </c>
      <c r="V66" s="24">
        <v>35</v>
      </c>
      <c r="W66" s="41">
        <v>0</v>
      </c>
      <c r="X66" s="25">
        <v>35</v>
      </c>
      <c r="Y66" s="636"/>
      <c r="Z66" s="42"/>
      <c r="AA66" s="658"/>
      <c r="AB66" s="656"/>
      <c r="AC66" s="60"/>
      <c r="AD66" s="61"/>
      <c r="AE66" s="17" t="s">
        <v>89</v>
      </c>
      <c r="AF66" s="18">
        <f t="shared" ref="AF66:AF67" si="43">V66-J66</f>
        <v>0</v>
      </c>
      <c r="AG66" s="18">
        <f t="shared" ref="AG66:AG67" si="44">W66-K66</f>
        <v>-35</v>
      </c>
      <c r="AH66" s="18">
        <f t="shared" ref="AH66:AH67" si="45">X66-L66</f>
        <v>0</v>
      </c>
    </row>
    <row r="67" spans="1:34" s="12" customFormat="1" ht="210.75" customHeight="1" x14ac:dyDescent="0.35">
      <c r="A67" s="66"/>
      <c r="B67" s="52"/>
      <c r="C67" s="636"/>
      <c r="D67" s="42"/>
      <c r="E67" s="658"/>
      <c r="F67" s="656"/>
      <c r="G67" s="60"/>
      <c r="H67" s="61"/>
      <c r="I67" s="17" t="s">
        <v>90</v>
      </c>
      <c r="J67" s="29">
        <v>6000</v>
      </c>
      <c r="K67" s="30">
        <v>6000</v>
      </c>
      <c r="L67" s="30">
        <v>6000</v>
      </c>
      <c r="M67" s="66"/>
      <c r="N67" s="52"/>
      <c r="O67" s="636"/>
      <c r="P67" s="42"/>
      <c r="Q67" s="658"/>
      <c r="R67" s="656"/>
      <c r="S67" s="608"/>
      <c r="T67" s="61"/>
      <c r="U67" s="17" t="s">
        <v>90</v>
      </c>
      <c r="V67" s="29">
        <v>6000</v>
      </c>
      <c r="W67" s="41">
        <v>0</v>
      </c>
      <c r="X67" s="30">
        <v>6000</v>
      </c>
      <c r="Y67" s="636"/>
      <c r="Z67" s="42"/>
      <c r="AA67" s="658"/>
      <c r="AB67" s="656"/>
      <c r="AC67" s="60"/>
      <c r="AD67" s="61"/>
      <c r="AE67" s="17" t="s">
        <v>90</v>
      </c>
      <c r="AF67" s="18">
        <f t="shared" si="43"/>
        <v>0</v>
      </c>
      <c r="AG67" s="18">
        <f t="shared" si="44"/>
        <v>-6000</v>
      </c>
      <c r="AH67" s="18">
        <f t="shared" si="45"/>
        <v>0</v>
      </c>
    </row>
    <row r="68" spans="1:34" s="12" customFormat="1" ht="42" customHeight="1" x14ac:dyDescent="0.35">
      <c r="A68" s="66"/>
      <c r="B68" s="52"/>
      <c r="C68" s="636"/>
      <c r="D68" s="42"/>
      <c r="E68" s="67"/>
      <c r="F68" s="60"/>
      <c r="G68" s="60"/>
      <c r="H68" s="61"/>
      <c r="I68" s="626" t="s">
        <v>67</v>
      </c>
      <c r="J68" s="627"/>
      <c r="K68" s="627"/>
      <c r="L68" s="628"/>
      <c r="M68" s="66"/>
      <c r="N68" s="52"/>
      <c r="O68" s="636"/>
      <c r="P68" s="42"/>
      <c r="Q68" s="67"/>
      <c r="R68" s="60"/>
      <c r="S68" s="60"/>
      <c r="T68" s="61"/>
      <c r="U68" s="626" t="s">
        <v>67</v>
      </c>
      <c r="V68" s="627"/>
      <c r="W68" s="627"/>
      <c r="X68" s="628"/>
      <c r="Y68" s="636"/>
      <c r="Z68" s="42"/>
      <c r="AA68" s="67"/>
      <c r="AB68" s="60"/>
      <c r="AC68" s="60"/>
      <c r="AD68" s="61"/>
      <c r="AE68" s="626" t="s">
        <v>67</v>
      </c>
      <c r="AF68" s="627"/>
      <c r="AG68" s="627"/>
      <c r="AH68" s="628"/>
    </row>
    <row r="69" spans="1:34" s="12" customFormat="1" ht="270" customHeight="1" x14ac:dyDescent="0.35">
      <c r="A69" s="66"/>
      <c r="B69" s="52"/>
      <c r="C69" s="636"/>
      <c r="D69" s="42"/>
      <c r="E69" s="67"/>
      <c r="F69" s="60"/>
      <c r="G69" s="60"/>
      <c r="H69" s="61"/>
      <c r="I69" s="33" t="s">
        <v>91</v>
      </c>
      <c r="J69" s="34">
        <f>J63/J67</f>
        <v>0.41666666666666669</v>
      </c>
      <c r="K69" s="34">
        <f>K63/K67</f>
        <v>0.41666666666666669</v>
      </c>
      <c r="L69" s="34">
        <f>L63/L67</f>
        <v>0.41666666666666669</v>
      </c>
      <c r="M69" s="66"/>
      <c r="N69" s="52"/>
      <c r="O69" s="636"/>
      <c r="P69" s="42"/>
      <c r="Q69" s="67"/>
      <c r="R69" s="60"/>
      <c r="S69" s="60"/>
      <c r="T69" s="61"/>
      <c r="U69" s="33" t="s">
        <v>91</v>
      </c>
      <c r="V69" s="34">
        <f>V63/V67</f>
        <v>0.41666666666666669</v>
      </c>
      <c r="W69" s="34">
        <v>0</v>
      </c>
      <c r="X69" s="34">
        <f>X63/X67</f>
        <v>0.41666666666666669</v>
      </c>
      <c r="Y69" s="636"/>
      <c r="Z69" s="42"/>
      <c r="AA69" s="67"/>
      <c r="AB69" s="60"/>
      <c r="AC69" s="60"/>
      <c r="AD69" s="61"/>
      <c r="AE69" s="33" t="s">
        <v>91</v>
      </c>
      <c r="AF69" s="18">
        <f>V69-J69</f>
        <v>0</v>
      </c>
      <c r="AG69" s="18">
        <f t="shared" ref="AG69" si="46">W69-K69</f>
        <v>-0.41666666666666669</v>
      </c>
      <c r="AH69" s="18">
        <f t="shared" ref="AH69" si="47">X69-L69</f>
        <v>0</v>
      </c>
    </row>
    <row r="70" spans="1:34" s="12" customFormat="1" ht="44.25" customHeight="1" x14ac:dyDescent="0.35">
      <c r="A70" s="66"/>
      <c r="B70" s="66"/>
      <c r="C70" s="636"/>
      <c r="D70" s="42"/>
      <c r="E70" s="67"/>
      <c r="F70" s="60"/>
      <c r="G70" s="60"/>
      <c r="H70" s="61"/>
      <c r="I70" s="626" t="s">
        <v>69</v>
      </c>
      <c r="J70" s="627"/>
      <c r="K70" s="627"/>
      <c r="L70" s="628"/>
      <c r="M70" s="66"/>
      <c r="N70" s="66"/>
      <c r="O70" s="636"/>
      <c r="P70" s="42"/>
      <c r="Q70" s="67"/>
      <c r="R70" s="60"/>
      <c r="S70" s="60"/>
      <c r="T70" s="61"/>
      <c r="U70" s="626" t="s">
        <v>69</v>
      </c>
      <c r="V70" s="627"/>
      <c r="W70" s="627"/>
      <c r="X70" s="628"/>
      <c r="Y70" s="636"/>
      <c r="Z70" s="42"/>
      <c r="AA70" s="67"/>
      <c r="AB70" s="60"/>
      <c r="AC70" s="60"/>
      <c r="AD70" s="61"/>
      <c r="AE70" s="626" t="s">
        <v>69</v>
      </c>
      <c r="AF70" s="627"/>
      <c r="AG70" s="627"/>
      <c r="AH70" s="628"/>
    </row>
    <row r="71" spans="1:34" s="12" customFormat="1" ht="277.5" customHeight="1" x14ac:dyDescent="0.35">
      <c r="A71" s="68"/>
      <c r="B71" s="68"/>
      <c r="C71" s="675"/>
      <c r="D71" s="57"/>
      <c r="E71" s="69"/>
      <c r="F71" s="64"/>
      <c r="G71" s="64"/>
      <c r="H71" s="65"/>
      <c r="I71" s="17" t="s">
        <v>70</v>
      </c>
      <c r="J71" s="36">
        <v>100</v>
      </c>
      <c r="K71" s="37">
        <v>100</v>
      </c>
      <c r="L71" s="37">
        <v>100</v>
      </c>
      <c r="M71" s="68"/>
      <c r="N71" s="68"/>
      <c r="O71" s="675"/>
      <c r="P71" s="57"/>
      <c r="Q71" s="69"/>
      <c r="R71" s="64"/>
      <c r="S71" s="64"/>
      <c r="T71" s="65"/>
      <c r="U71" s="17" t="s">
        <v>315</v>
      </c>
      <c r="V71" s="36">
        <v>100</v>
      </c>
      <c r="W71" s="37">
        <v>0</v>
      </c>
      <c r="X71" s="37">
        <v>100</v>
      </c>
      <c r="Y71" s="675"/>
      <c r="Z71" s="57"/>
      <c r="AA71" s="69"/>
      <c r="AB71" s="64"/>
      <c r="AC71" s="64"/>
      <c r="AD71" s="65"/>
      <c r="AE71" s="17" t="s">
        <v>315</v>
      </c>
      <c r="AF71" s="18">
        <f>V71-J71</f>
        <v>0</v>
      </c>
      <c r="AG71" s="18">
        <f t="shared" ref="AG71" si="48">W71-K71</f>
        <v>-100</v>
      </c>
      <c r="AH71" s="18">
        <f t="shared" ref="AH71" si="49">X71-L71</f>
        <v>0</v>
      </c>
    </row>
    <row r="72" spans="1:34" s="12" customFormat="1" ht="44.25" customHeight="1" x14ac:dyDescent="0.35">
      <c r="A72" s="639" t="s">
        <v>92</v>
      </c>
      <c r="B72" s="640"/>
      <c r="C72" s="640"/>
      <c r="D72" s="640"/>
      <c r="E72" s="640"/>
      <c r="F72" s="640"/>
      <c r="G72" s="70" t="s">
        <v>61</v>
      </c>
      <c r="H72" s="71">
        <f>H73+H74+H75</f>
        <v>103652.7</v>
      </c>
      <c r="I72" s="641"/>
      <c r="J72" s="641"/>
      <c r="K72" s="641"/>
      <c r="L72" s="642"/>
      <c r="M72" s="639" t="s">
        <v>92</v>
      </c>
      <c r="N72" s="640"/>
      <c r="O72" s="640"/>
      <c r="P72" s="640"/>
      <c r="Q72" s="640"/>
      <c r="R72" s="640"/>
      <c r="S72" s="70" t="s">
        <v>61</v>
      </c>
      <c r="T72" s="71">
        <f>T73+T74+T75</f>
        <v>76882.5</v>
      </c>
      <c r="U72" s="641"/>
      <c r="V72" s="641"/>
      <c r="W72" s="641"/>
      <c r="X72" s="642"/>
      <c r="AC72" s="70" t="s">
        <v>61</v>
      </c>
      <c r="AD72" s="71">
        <f>AD73+AD74+AD75</f>
        <v>-26770.199999999997</v>
      </c>
      <c r="AE72" s="641"/>
      <c r="AF72" s="641"/>
      <c r="AG72" s="641"/>
      <c r="AH72" s="642"/>
    </row>
    <row r="73" spans="1:34" s="12" customFormat="1" ht="44.25" customHeight="1" x14ac:dyDescent="0.35">
      <c r="A73" s="72"/>
      <c r="B73" s="73"/>
      <c r="C73" s="74"/>
      <c r="D73" s="74"/>
      <c r="E73" s="49"/>
      <c r="F73" s="75"/>
      <c r="G73" s="76" t="s">
        <v>50</v>
      </c>
      <c r="H73" s="77">
        <f>H77</f>
        <v>32954.199999999997</v>
      </c>
      <c r="I73" s="78"/>
      <c r="J73" s="78"/>
      <c r="K73" s="78"/>
      <c r="L73" s="79"/>
      <c r="M73" s="72"/>
      <c r="N73" s="73"/>
      <c r="O73" s="74"/>
      <c r="P73" s="74"/>
      <c r="Q73" s="49"/>
      <c r="R73" s="75"/>
      <c r="S73" s="76" t="s">
        <v>50</v>
      </c>
      <c r="T73" s="77">
        <f>T77</f>
        <v>32954.199999999997</v>
      </c>
      <c r="U73" s="78"/>
      <c r="V73" s="78"/>
      <c r="W73" s="78"/>
      <c r="X73" s="79"/>
      <c r="Y73" s="74"/>
      <c r="Z73" s="74"/>
      <c r="AA73" s="49"/>
      <c r="AB73" s="75"/>
      <c r="AC73" s="76" t="s">
        <v>50</v>
      </c>
      <c r="AD73" s="77">
        <f>AD77</f>
        <v>0</v>
      </c>
      <c r="AE73" s="78"/>
      <c r="AF73" s="78"/>
      <c r="AG73" s="78"/>
      <c r="AH73" s="79"/>
    </row>
    <row r="74" spans="1:34" s="12" customFormat="1" ht="44.25" customHeight="1" x14ac:dyDescent="0.35">
      <c r="A74" s="72"/>
      <c r="B74" s="73"/>
      <c r="C74" s="74"/>
      <c r="D74" s="74"/>
      <c r="E74" s="49"/>
      <c r="F74" s="75"/>
      <c r="G74" s="76" t="s">
        <v>51</v>
      </c>
      <c r="H74" s="77">
        <f>H78</f>
        <v>34523.199999999997</v>
      </c>
      <c r="I74" s="78"/>
      <c r="J74" s="78"/>
      <c r="K74" s="78"/>
      <c r="L74" s="79"/>
      <c r="M74" s="72"/>
      <c r="N74" s="73"/>
      <c r="O74" s="74"/>
      <c r="P74" s="74"/>
      <c r="Q74" s="49"/>
      <c r="R74" s="75"/>
      <c r="S74" s="76" t="s">
        <v>51</v>
      </c>
      <c r="T74" s="77">
        <f>T78</f>
        <v>7753</v>
      </c>
      <c r="U74" s="78"/>
      <c r="V74" s="78"/>
      <c r="W74" s="78"/>
      <c r="X74" s="79"/>
      <c r="Y74" s="74"/>
      <c r="Z74" s="74"/>
      <c r="AA74" s="49"/>
      <c r="AB74" s="75"/>
      <c r="AC74" s="76" t="s">
        <v>51</v>
      </c>
      <c r="AD74" s="77">
        <f>AD78</f>
        <v>-26770.2</v>
      </c>
      <c r="AE74" s="78"/>
      <c r="AF74" s="78"/>
      <c r="AG74" s="78"/>
      <c r="AH74" s="79"/>
    </row>
    <row r="75" spans="1:34" s="12" customFormat="1" ht="44.25" customHeight="1" x14ac:dyDescent="0.35">
      <c r="A75" s="72"/>
      <c r="B75" s="73"/>
      <c r="C75" s="74"/>
      <c r="D75" s="74"/>
      <c r="E75" s="49"/>
      <c r="F75" s="75"/>
      <c r="G75" s="76" t="s">
        <v>52</v>
      </c>
      <c r="H75" s="77">
        <f>H79</f>
        <v>36175.300000000003</v>
      </c>
      <c r="I75" s="78"/>
      <c r="J75" s="78"/>
      <c r="K75" s="78"/>
      <c r="L75" s="79"/>
      <c r="M75" s="72"/>
      <c r="N75" s="73"/>
      <c r="O75" s="74"/>
      <c r="P75" s="74"/>
      <c r="Q75" s="49"/>
      <c r="R75" s="75"/>
      <c r="S75" s="76" t="s">
        <v>52</v>
      </c>
      <c r="T75" s="77">
        <f>T79</f>
        <v>36175.300000000003</v>
      </c>
      <c r="U75" s="78"/>
      <c r="V75" s="78"/>
      <c r="W75" s="78"/>
      <c r="X75" s="79"/>
      <c r="Y75" s="74"/>
      <c r="Z75" s="74"/>
      <c r="AA75" s="49"/>
      <c r="AB75" s="75"/>
      <c r="AC75" s="76" t="s">
        <v>52</v>
      </c>
      <c r="AD75" s="77">
        <f>AD79</f>
        <v>1.8189894035458565E-12</v>
      </c>
      <c r="AE75" s="78"/>
      <c r="AF75" s="78"/>
      <c r="AG75" s="78"/>
      <c r="AH75" s="79"/>
    </row>
    <row r="76" spans="1:34" s="12" customFormat="1" ht="44.25" customHeight="1" x14ac:dyDescent="0.35">
      <c r="A76" s="72"/>
      <c r="B76" s="643" t="s">
        <v>93</v>
      </c>
      <c r="C76" s="643"/>
      <c r="D76" s="643"/>
      <c r="E76" s="643"/>
      <c r="F76" s="643"/>
      <c r="G76" s="80" t="s">
        <v>61</v>
      </c>
      <c r="H76" s="81">
        <f>H77+H78+H79</f>
        <v>103652.7</v>
      </c>
      <c r="I76" s="78"/>
      <c r="J76" s="78"/>
      <c r="K76" s="78"/>
      <c r="L76" s="79"/>
      <c r="M76" s="72"/>
      <c r="N76" s="643" t="s">
        <v>93</v>
      </c>
      <c r="O76" s="643"/>
      <c r="P76" s="643"/>
      <c r="Q76" s="643"/>
      <c r="R76" s="643"/>
      <c r="S76" s="80" t="s">
        <v>61</v>
      </c>
      <c r="T76" s="81">
        <f>T77+T78+T79</f>
        <v>76882.5</v>
      </c>
      <c r="U76" s="78"/>
      <c r="V76" s="78"/>
      <c r="W76" s="78"/>
      <c r="X76" s="79"/>
      <c r="AC76" s="80" t="s">
        <v>61</v>
      </c>
      <c r="AD76" s="81">
        <f>AD77+AD78+AD79</f>
        <v>-26770.199999999997</v>
      </c>
      <c r="AE76" s="78"/>
      <c r="AF76" s="78"/>
      <c r="AG76" s="78"/>
      <c r="AH76" s="79"/>
    </row>
    <row r="77" spans="1:34" s="12" customFormat="1" ht="44.25" customHeight="1" x14ac:dyDescent="0.35">
      <c r="A77" s="72"/>
      <c r="B77" s="73"/>
      <c r="C77" s="74"/>
      <c r="D77" s="74"/>
      <c r="E77" s="49"/>
      <c r="F77" s="75"/>
      <c r="G77" s="76" t="s">
        <v>50</v>
      </c>
      <c r="H77" s="77">
        <f>H12+H21+H29+H45+H54+H63</f>
        <v>32954.199999999997</v>
      </c>
      <c r="I77" s="78"/>
      <c r="J77" s="78"/>
      <c r="K77" s="78"/>
      <c r="L77" s="79"/>
      <c r="M77" s="72"/>
      <c r="N77" s="73"/>
      <c r="O77" s="74"/>
      <c r="P77" s="74"/>
      <c r="Q77" s="49"/>
      <c r="R77" s="75"/>
      <c r="S77" s="76" t="s">
        <v>50</v>
      </c>
      <c r="T77" s="77">
        <f>T12+T21+T29+T45+T54+T63+T37</f>
        <v>32954.199999999997</v>
      </c>
      <c r="U77" s="78"/>
      <c r="V77" s="78"/>
      <c r="W77" s="78"/>
      <c r="X77" s="79"/>
      <c r="Y77" s="74"/>
      <c r="Z77" s="74"/>
      <c r="AA77" s="49"/>
      <c r="AB77" s="75"/>
      <c r="AC77" s="76" t="s">
        <v>50</v>
      </c>
      <c r="AD77" s="77">
        <f>AD12+AD21+AD29+AD45+AD54+AD63+AD37</f>
        <v>0</v>
      </c>
      <c r="AE77" s="78"/>
      <c r="AF77" s="78"/>
      <c r="AG77" s="78"/>
      <c r="AH77" s="79"/>
    </row>
    <row r="78" spans="1:34" s="12" customFormat="1" ht="44.25" customHeight="1" x14ac:dyDescent="0.35">
      <c r="A78" s="72"/>
      <c r="B78" s="73"/>
      <c r="C78" s="74"/>
      <c r="D78" s="74"/>
      <c r="E78" s="49"/>
      <c r="F78" s="75"/>
      <c r="G78" s="76" t="s">
        <v>51</v>
      </c>
      <c r="H78" s="77">
        <f>H13+H22+H30+H46+H55+H64</f>
        <v>34523.199999999997</v>
      </c>
      <c r="I78" s="78"/>
      <c r="J78" s="78"/>
      <c r="K78" s="78"/>
      <c r="L78" s="79"/>
      <c r="M78" s="72"/>
      <c r="N78" s="73"/>
      <c r="O78" s="74"/>
      <c r="P78" s="74"/>
      <c r="Q78" s="49"/>
      <c r="R78" s="75"/>
      <c r="S78" s="76" t="s">
        <v>51</v>
      </c>
      <c r="T78" s="77">
        <f>T13+T22+T30+T46+T55+T64+T38</f>
        <v>7753</v>
      </c>
      <c r="U78" s="78"/>
      <c r="V78" s="78"/>
      <c r="W78" s="78"/>
      <c r="X78" s="79"/>
      <c r="Y78" s="74"/>
      <c r="Z78" s="74"/>
      <c r="AA78" s="49"/>
      <c r="AB78" s="75"/>
      <c r="AC78" s="76" t="s">
        <v>51</v>
      </c>
      <c r="AD78" s="77">
        <f>AD13+AD22+AD30+AD46+AD55+AD64+AD38</f>
        <v>-26770.2</v>
      </c>
      <c r="AE78" s="78"/>
      <c r="AF78" s="78"/>
      <c r="AG78" s="78"/>
      <c r="AH78" s="79"/>
    </row>
    <row r="79" spans="1:34" s="12" customFormat="1" ht="44.25" customHeight="1" x14ac:dyDescent="0.35">
      <c r="A79" s="82"/>
      <c r="B79" s="83"/>
      <c r="C79" s="84"/>
      <c r="D79" s="84"/>
      <c r="E79" s="85"/>
      <c r="F79" s="86"/>
      <c r="G79" s="87" t="s">
        <v>52</v>
      </c>
      <c r="H79" s="88">
        <f>H14+H23+H31+H47+H56+H65</f>
        <v>36175.300000000003</v>
      </c>
      <c r="I79" s="89"/>
      <c r="J79" s="89"/>
      <c r="K79" s="89"/>
      <c r="L79" s="90"/>
      <c r="M79" s="82"/>
      <c r="N79" s="83"/>
      <c r="O79" s="84"/>
      <c r="P79" s="84"/>
      <c r="Q79" s="85"/>
      <c r="R79" s="86"/>
      <c r="S79" s="87" t="s">
        <v>52</v>
      </c>
      <c r="T79" s="77">
        <f>T14+T23+T31+T47+T56+T65+T39</f>
        <v>36175.300000000003</v>
      </c>
      <c r="U79" s="89"/>
      <c r="V79" s="89"/>
      <c r="W79" s="89"/>
      <c r="X79" s="90"/>
      <c r="Y79" s="84"/>
      <c r="Z79" s="84"/>
      <c r="AA79" s="85"/>
      <c r="AB79" s="86"/>
      <c r="AC79" s="87" t="s">
        <v>52</v>
      </c>
      <c r="AD79" s="77">
        <f>AD14+AD23+AD31+AD47+AD56+AD65+AD39</f>
        <v>1.8189894035458565E-12</v>
      </c>
      <c r="AE79" s="89"/>
      <c r="AF79" s="89"/>
      <c r="AG79" s="89"/>
      <c r="AH79" s="90"/>
    </row>
    <row r="80" spans="1:34" s="12" customFormat="1" ht="81.75" customHeight="1" x14ac:dyDescent="0.35">
      <c r="A80" s="684" t="s">
        <v>94</v>
      </c>
      <c r="B80" s="685"/>
      <c r="C80" s="685"/>
      <c r="D80" s="685"/>
      <c r="E80" s="685"/>
      <c r="F80" s="685"/>
      <c r="G80" s="685"/>
      <c r="H80" s="685"/>
      <c r="I80" s="685"/>
      <c r="J80" s="685"/>
      <c r="K80" s="685"/>
      <c r="L80" s="686"/>
      <c r="M80" s="684" t="s">
        <v>94</v>
      </c>
      <c r="N80" s="685"/>
      <c r="O80" s="685"/>
      <c r="P80" s="685"/>
      <c r="Q80" s="685"/>
      <c r="R80" s="685"/>
      <c r="S80" s="685"/>
      <c r="T80" s="685"/>
      <c r="U80" s="685"/>
      <c r="V80" s="685"/>
      <c r="W80" s="685"/>
      <c r="X80" s="686"/>
      <c r="Y80" s="524"/>
      <c r="Z80" s="524"/>
      <c r="AA80" s="524"/>
      <c r="AB80" s="878" t="s">
        <v>306</v>
      </c>
      <c r="AC80" s="879"/>
      <c r="AD80" s="879"/>
      <c r="AE80" s="879"/>
      <c r="AF80" s="879"/>
      <c r="AG80" s="879"/>
      <c r="AH80" s="880"/>
    </row>
    <row r="81" spans="1:34" s="12" customFormat="1" ht="82.5" customHeight="1" x14ac:dyDescent="0.35">
      <c r="A81" s="635" t="s">
        <v>55</v>
      </c>
      <c r="B81" s="635" t="s">
        <v>95</v>
      </c>
      <c r="C81" s="790" t="s">
        <v>297</v>
      </c>
      <c r="D81" s="7" t="s">
        <v>58</v>
      </c>
      <c r="E81" s="629" t="s">
        <v>96</v>
      </c>
      <c r="F81" s="8" t="s">
        <v>79</v>
      </c>
      <c r="G81" s="9" t="s">
        <v>61</v>
      </c>
      <c r="H81" s="10">
        <f>H82+H83+H84</f>
        <v>47132.5</v>
      </c>
      <c r="I81" s="626" t="s">
        <v>62</v>
      </c>
      <c r="J81" s="627"/>
      <c r="K81" s="627"/>
      <c r="L81" s="628"/>
      <c r="M81" s="635" t="s">
        <v>55</v>
      </c>
      <c r="N81" s="635" t="s">
        <v>95</v>
      </c>
      <c r="O81" s="790" t="s">
        <v>297</v>
      </c>
      <c r="P81" s="7" t="s">
        <v>58</v>
      </c>
      <c r="Q81" s="629" t="s">
        <v>96</v>
      </c>
      <c r="R81" s="8" t="s">
        <v>79</v>
      </c>
      <c r="S81" s="9" t="s">
        <v>61</v>
      </c>
      <c r="T81" s="10">
        <f>T82+T83+T84</f>
        <v>41435.599999999999</v>
      </c>
      <c r="U81" s="626" t="s">
        <v>62</v>
      </c>
      <c r="V81" s="627"/>
      <c r="W81" s="627"/>
      <c r="X81" s="628"/>
      <c r="Y81" s="790" t="s">
        <v>297</v>
      </c>
      <c r="Z81" s="7" t="s">
        <v>58</v>
      </c>
      <c r="AA81" s="629" t="s">
        <v>96</v>
      </c>
      <c r="AB81" s="8" t="s">
        <v>79</v>
      </c>
      <c r="AC81" s="9" t="s">
        <v>61</v>
      </c>
      <c r="AD81" s="10">
        <f>T81-H81</f>
        <v>-5696.9000000000015</v>
      </c>
      <c r="AE81" s="626" t="s">
        <v>62</v>
      </c>
      <c r="AF81" s="627"/>
      <c r="AG81" s="627"/>
      <c r="AH81" s="628"/>
    </row>
    <row r="82" spans="1:34" s="12" customFormat="1" ht="157.5" customHeight="1" x14ac:dyDescent="0.35">
      <c r="A82" s="636"/>
      <c r="B82" s="636"/>
      <c r="C82" s="791"/>
      <c r="D82" s="13"/>
      <c r="E82" s="630"/>
      <c r="F82" s="91"/>
      <c r="G82" s="15" t="s">
        <v>50</v>
      </c>
      <c r="H82" s="16">
        <v>14906.8</v>
      </c>
      <c r="I82" s="33" t="s">
        <v>63</v>
      </c>
      <c r="J82" s="18">
        <f>H82</f>
        <v>14906.8</v>
      </c>
      <c r="K82" s="19">
        <f>H83</f>
        <v>15696.9</v>
      </c>
      <c r="L82" s="19">
        <f>H84</f>
        <v>16528.8</v>
      </c>
      <c r="M82" s="636"/>
      <c r="N82" s="636"/>
      <c r="O82" s="791"/>
      <c r="P82" s="13"/>
      <c r="Q82" s="630"/>
      <c r="R82" s="91"/>
      <c r="S82" s="15" t="s">
        <v>50</v>
      </c>
      <c r="T82" s="16">
        <v>14906.8</v>
      </c>
      <c r="U82" s="33" t="s">
        <v>63</v>
      </c>
      <c r="V82" s="18">
        <f>T82</f>
        <v>14906.8</v>
      </c>
      <c r="W82" s="19">
        <f>T83</f>
        <v>10000</v>
      </c>
      <c r="X82" s="19">
        <f>T84</f>
        <v>16528.8</v>
      </c>
      <c r="Y82" s="791"/>
      <c r="Z82" s="13"/>
      <c r="AA82" s="630"/>
      <c r="AB82" s="91"/>
      <c r="AC82" s="15" t="s">
        <v>50</v>
      </c>
      <c r="AD82" s="20">
        <f>T82-H82</f>
        <v>0</v>
      </c>
      <c r="AE82" s="33" t="s">
        <v>63</v>
      </c>
      <c r="AF82" s="18">
        <f t="shared" ref="AF82:AF83" si="50">V82-J82</f>
        <v>0</v>
      </c>
      <c r="AG82" s="18">
        <f t="shared" ref="AG82:AG83" si="51">W82-K82</f>
        <v>-5696.9</v>
      </c>
      <c r="AH82" s="18">
        <f t="shared" ref="AH82:AH83" si="52">X82-L82</f>
        <v>0</v>
      </c>
    </row>
    <row r="83" spans="1:34" s="12" customFormat="1" ht="163.5" customHeight="1" x14ac:dyDescent="0.35">
      <c r="A83" s="636"/>
      <c r="B83" s="636"/>
      <c r="C83" s="791"/>
      <c r="D83" s="13"/>
      <c r="E83" s="13"/>
      <c r="F83" s="91"/>
      <c r="G83" s="15" t="s">
        <v>51</v>
      </c>
      <c r="H83" s="16">
        <v>15696.9</v>
      </c>
      <c r="I83" s="33" t="s">
        <v>97</v>
      </c>
      <c r="J83" s="29">
        <v>154</v>
      </c>
      <c r="K83" s="30">
        <v>154</v>
      </c>
      <c r="L83" s="30">
        <v>154</v>
      </c>
      <c r="M83" s="636"/>
      <c r="N83" s="636"/>
      <c r="O83" s="791"/>
      <c r="P83" s="13"/>
      <c r="Q83" s="13"/>
      <c r="R83" s="91"/>
      <c r="S83" s="15" t="s">
        <v>51</v>
      </c>
      <c r="T83" s="16">
        <v>10000</v>
      </c>
      <c r="U83" s="33" t="s">
        <v>97</v>
      </c>
      <c r="V83" s="29">
        <v>154</v>
      </c>
      <c r="W83" s="30">
        <v>154</v>
      </c>
      <c r="X83" s="30">
        <v>154</v>
      </c>
      <c r="Y83" s="791"/>
      <c r="Z83" s="13"/>
      <c r="AA83" s="13"/>
      <c r="AB83" s="91"/>
      <c r="AC83" s="15" t="s">
        <v>51</v>
      </c>
      <c r="AD83" s="20">
        <f>T83-H83</f>
        <v>-5696.9</v>
      </c>
      <c r="AE83" s="33" t="s">
        <v>97</v>
      </c>
      <c r="AF83" s="18">
        <f t="shared" si="50"/>
        <v>0</v>
      </c>
      <c r="AG83" s="18">
        <f t="shared" si="51"/>
        <v>0</v>
      </c>
      <c r="AH83" s="18">
        <f t="shared" si="52"/>
        <v>0</v>
      </c>
    </row>
    <row r="84" spans="1:34" s="12" customFormat="1" ht="66.75" customHeight="1" x14ac:dyDescent="0.35">
      <c r="A84" s="67"/>
      <c r="B84" s="636"/>
      <c r="C84" s="791"/>
      <c r="D84" s="13"/>
      <c r="E84" s="13"/>
      <c r="F84" s="92"/>
      <c r="G84" s="15" t="s">
        <v>52</v>
      </c>
      <c r="H84" s="16">
        <v>16528.8</v>
      </c>
      <c r="I84" s="626" t="s">
        <v>64</v>
      </c>
      <c r="J84" s="627"/>
      <c r="K84" s="627"/>
      <c r="L84" s="628"/>
      <c r="M84" s="67"/>
      <c r="N84" s="636"/>
      <c r="O84" s="791"/>
      <c r="P84" s="13"/>
      <c r="Q84" s="13"/>
      <c r="R84" s="92"/>
      <c r="S84" s="15" t="s">
        <v>52</v>
      </c>
      <c r="T84" s="16">
        <v>16528.8</v>
      </c>
      <c r="U84" s="626" t="s">
        <v>64</v>
      </c>
      <c r="V84" s="627"/>
      <c r="W84" s="627"/>
      <c r="X84" s="628"/>
      <c r="Y84" s="791"/>
      <c r="Z84" s="13"/>
      <c r="AA84" s="13"/>
      <c r="AB84" s="92"/>
      <c r="AC84" s="15" t="s">
        <v>52</v>
      </c>
      <c r="AD84" s="20">
        <f>T84-H84</f>
        <v>0</v>
      </c>
      <c r="AE84" s="626" t="s">
        <v>64</v>
      </c>
      <c r="AF84" s="627"/>
      <c r="AG84" s="627"/>
      <c r="AH84" s="628"/>
    </row>
    <row r="85" spans="1:34" s="12" customFormat="1" ht="264" customHeight="1" x14ac:dyDescent="0.35">
      <c r="A85" s="67"/>
      <c r="B85" s="93"/>
      <c r="C85" s="791"/>
      <c r="D85" s="13"/>
      <c r="E85" s="13"/>
      <c r="F85" s="31"/>
      <c r="G85" s="31"/>
      <c r="H85" s="32"/>
      <c r="I85" s="33" t="s">
        <v>98</v>
      </c>
      <c r="J85" s="29">
        <v>21100</v>
      </c>
      <c r="K85" s="30">
        <v>22218</v>
      </c>
      <c r="L85" s="30">
        <v>23395</v>
      </c>
      <c r="M85" s="67"/>
      <c r="N85" s="93"/>
      <c r="O85" s="791"/>
      <c r="P85" s="13"/>
      <c r="Q85" s="13"/>
      <c r="R85" s="31"/>
      <c r="S85" s="31"/>
      <c r="T85" s="32"/>
      <c r="U85" s="33" t="s">
        <v>98</v>
      </c>
      <c r="V85" s="29">
        <v>21100</v>
      </c>
      <c r="W85" s="30">
        <v>22218</v>
      </c>
      <c r="X85" s="30">
        <v>23395</v>
      </c>
      <c r="Y85" s="791"/>
      <c r="Z85" s="13"/>
      <c r="AA85" s="13"/>
      <c r="AB85" s="31"/>
      <c r="AC85" s="31"/>
      <c r="AD85" s="32"/>
      <c r="AE85" s="33" t="s">
        <v>98</v>
      </c>
      <c r="AF85" s="18">
        <f t="shared" ref="AF85:AF86" si="53">V85-J85</f>
        <v>0</v>
      </c>
      <c r="AG85" s="18">
        <f t="shared" ref="AG85:AG86" si="54">W85-K85</f>
        <v>0</v>
      </c>
      <c r="AH85" s="18">
        <f t="shared" ref="AH85:AH86" si="55">X85-L85</f>
        <v>0</v>
      </c>
    </row>
    <row r="86" spans="1:34" s="12" customFormat="1" ht="99.75" customHeight="1" x14ac:dyDescent="0.35">
      <c r="A86" s="67"/>
      <c r="B86" s="93"/>
      <c r="C86" s="791"/>
      <c r="D86" s="13"/>
      <c r="E86" s="13"/>
      <c r="F86" s="31"/>
      <c r="G86" s="31"/>
      <c r="H86" s="32"/>
      <c r="I86" s="33" t="s">
        <v>99</v>
      </c>
      <c r="J86" s="29">
        <v>10000</v>
      </c>
      <c r="K86" s="30">
        <v>10530</v>
      </c>
      <c r="L86" s="30">
        <v>11088</v>
      </c>
      <c r="M86" s="67"/>
      <c r="N86" s="93"/>
      <c r="O86" s="791"/>
      <c r="P86" s="13"/>
      <c r="Q86" s="13"/>
      <c r="R86" s="31"/>
      <c r="S86" s="31"/>
      <c r="T86" s="32"/>
      <c r="U86" s="33" t="s">
        <v>99</v>
      </c>
      <c r="V86" s="29">
        <v>10000</v>
      </c>
      <c r="W86" s="30">
        <v>10530</v>
      </c>
      <c r="X86" s="30">
        <v>11088</v>
      </c>
      <c r="Y86" s="791"/>
      <c r="Z86" s="13"/>
      <c r="AA86" s="13"/>
      <c r="AB86" s="31"/>
      <c r="AC86" s="31"/>
      <c r="AD86" s="32"/>
      <c r="AE86" s="33" t="s">
        <v>99</v>
      </c>
      <c r="AF86" s="18">
        <f t="shared" si="53"/>
        <v>0</v>
      </c>
      <c r="AG86" s="18">
        <f t="shared" si="54"/>
        <v>0</v>
      </c>
      <c r="AH86" s="18">
        <f t="shared" si="55"/>
        <v>0</v>
      </c>
    </row>
    <row r="87" spans="1:34" s="12" customFormat="1" ht="48" customHeight="1" x14ac:dyDescent="0.35">
      <c r="A87" s="67"/>
      <c r="B87" s="93"/>
      <c r="C87" s="791"/>
      <c r="D87" s="13"/>
      <c r="E87" s="13"/>
      <c r="F87" s="31"/>
      <c r="G87" s="31"/>
      <c r="H87" s="32"/>
      <c r="I87" s="626" t="s">
        <v>67</v>
      </c>
      <c r="J87" s="627"/>
      <c r="K87" s="627"/>
      <c r="L87" s="628"/>
      <c r="M87" s="67"/>
      <c r="N87" s="93"/>
      <c r="O87" s="791"/>
      <c r="P87" s="13"/>
      <c r="Q87" s="13"/>
      <c r="R87" s="31"/>
      <c r="S87" s="31"/>
      <c r="T87" s="32"/>
      <c r="U87" s="626" t="s">
        <v>67</v>
      </c>
      <c r="V87" s="627"/>
      <c r="W87" s="627"/>
      <c r="X87" s="628"/>
      <c r="Y87" s="791"/>
      <c r="Z87" s="13"/>
      <c r="AA87" s="13"/>
      <c r="AB87" s="31"/>
      <c r="AC87" s="31"/>
      <c r="AD87" s="32"/>
      <c r="AE87" s="626" t="s">
        <v>67</v>
      </c>
      <c r="AF87" s="627"/>
      <c r="AG87" s="627"/>
      <c r="AH87" s="628"/>
    </row>
    <row r="88" spans="1:34" s="12" customFormat="1" ht="237.75" customHeight="1" x14ac:dyDescent="0.35">
      <c r="A88" s="67"/>
      <c r="B88" s="93"/>
      <c r="C88" s="791"/>
      <c r="D88" s="13"/>
      <c r="E88" s="13"/>
      <c r="F88" s="665"/>
      <c r="G88" s="43"/>
      <c r="H88" s="42"/>
      <c r="I88" s="33" t="s">
        <v>100</v>
      </c>
      <c r="J88" s="34">
        <f>J82/J85</f>
        <v>0.70648341232227485</v>
      </c>
      <c r="K88" s="34">
        <f>K82/K85</f>
        <v>0.70649473399945983</v>
      </c>
      <c r="L88" s="34">
        <f>L82/L85</f>
        <v>0.70650993802094464</v>
      </c>
      <c r="M88" s="67"/>
      <c r="N88" s="93"/>
      <c r="O88" s="791"/>
      <c r="P88" s="13"/>
      <c r="Q88" s="13"/>
      <c r="R88" s="665"/>
      <c r="S88" s="43"/>
      <c r="T88" s="42"/>
      <c r="U88" s="33" t="s">
        <v>100</v>
      </c>
      <c r="V88" s="34">
        <f>V82/V85</f>
        <v>0.70648341232227485</v>
      </c>
      <c r="W88" s="34">
        <f>W82/W85</f>
        <v>0.45008551624808713</v>
      </c>
      <c r="X88" s="34">
        <f>X82/X85</f>
        <v>0.70650993802094464</v>
      </c>
      <c r="Y88" s="791"/>
      <c r="Z88" s="13"/>
      <c r="AA88" s="13"/>
      <c r="AB88" s="665"/>
      <c r="AC88" s="43"/>
      <c r="AD88" s="42"/>
      <c r="AE88" s="33" t="s">
        <v>100</v>
      </c>
      <c r="AF88" s="18">
        <f>V88-J88</f>
        <v>0</v>
      </c>
      <c r="AG88" s="18">
        <f t="shared" ref="AG88" si="56">W88-K88</f>
        <v>-0.25640921775137271</v>
      </c>
      <c r="AH88" s="18">
        <f t="shared" ref="AH88" si="57">X88-L88</f>
        <v>0</v>
      </c>
    </row>
    <row r="89" spans="1:34" s="12" customFormat="1" ht="40.5" customHeight="1" x14ac:dyDescent="0.35">
      <c r="A89" s="67"/>
      <c r="B89" s="93"/>
      <c r="C89" s="791"/>
      <c r="D89" s="13"/>
      <c r="E89" s="13"/>
      <c r="F89" s="665"/>
      <c r="G89" s="43"/>
      <c r="H89" s="42"/>
      <c r="I89" s="626" t="s">
        <v>69</v>
      </c>
      <c r="J89" s="627"/>
      <c r="K89" s="627"/>
      <c r="L89" s="628"/>
      <c r="M89" s="67"/>
      <c r="N89" s="93"/>
      <c r="O89" s="791"/>
      <c r="P89" s="13"/>
      <c r="Q89" s="13"/>
      <c r="R89" s="665"/>
      <c r="S89" s="43"/>
      <c r="T89" s="42"/>
      <c r="U89" s="626" t="s">
        <v>69</v>
      </c>
      <c r="V89" s="627"/>
      <c r="W89" s="627"/>
      <c r="X89" s="628"/>
      <c r="Y89" s="791"/>
      <c r="Z89" s="13"/>
      <c r="AA89" s="13"/>
      <c r="AB89" s="665"/>
      <c r="AC89" s="43"/>
      <c r="AD89" s="42"/>
      <c r="AE89" s="626" t="s">
        <v>69</v>
      </c>
      <c r="AF89" s="627"/>
      <c r="AG89" s="627"/>
      <c r="AH89" s="628"/>
    </row>
    <row r="90" spans="1:34" s="12" customFormat="1" ht="293.25" customHeight="1" x14ac:dyDescent="0.35">
      <c r="A90" s="69"/>
      <c r="B90" s="94"/>
      <c r="C90" s="95"/>
      <c r="D90" s="55"/>
      <c r="E90" s="55"/>
      <c r="F90" s="666"/>
      <c r="G90" s="96"/>
      <c r="H90" s="57"/>
      <c r="I90" s="97" t="s">
        <v>101</v>
      </c>
      <c r="J90" s="36">
        <v>100</v>
      </c>
      <c r="K90" s="37">
        <v>105.3</v>
      </c>
      <c r="L90" s="37">
        <v>105.3</v>
      </c>
      <c r="M90" s="69"/>
      <c r="N90" s="94"/>
      <c r="O90" s="95"/>
      <c r="P90" s="55"/>
      <c r="Q90" s="55"/>
      <c r="R90" s="666"/>
      <c r="S90" s="96"/>
      <c r="T90" s="57"/>
      <c r="U90" s="97" t="s">
        <v>101</v>
      </c>
      <c r="V90" s="36">
        <v>100</v>
      </c>
      <c r="W90" s="37">
        <v>105.3</v>
      </c>
      <c r="X90" s="37">
        <v>105.3</v>
      </c>
      <c r="Y90" s="95"/>
      <c r="Z90" s="55"/>
      <c r="AA90" s="55"/>
      <c r="AB90" s="666"/>
      <c r="AC90" s="96"/>
      <c r="AD90" s="57"/>
      <c r="AE90" s="97" t="s">
        <v>101</v>
      </c>
      <c r="AF90" s="18">
        <f>V90-J90</f>
        <v>0</v>
      </c>
      <c r="AG90" s="18">
        <f t="shared" ref="AG90" si="58">W90-K90</f>
        <v>0</v>
      </c>
      <c r="AH90" s="18">
        <f t="shared" ref="AH90" si="59">X90-L90</f>
        <v>0</v>
      </c>
    </row>
    <row r="91" spans="1:34" s="12" customFormat="1" ht="60.75" customHeight="1" x14ac:dyDescent="0.35">
      <c r="A91" s="639" t="s">
        <v>102</v>
      </c>
      <c r="B91" s="640"/>
      <c r="C91" s="640"/>
      <c r="D91" s="640"/>
      <c r="E91" s="640"/>
      <c r="F91" s="640"/>
      <c r="G91" s="504" t="s">
        <v>61</v>
      </c>
      <c r="H91" s="71">
        <f>H92+H93+H94</f>
        <v>47132.5</v>
      </c>
      <c r="I91" s="641"/>
      <c r="J91" s="641"/>
      <c r="K91" s="641"/>
      <c r="L91" s="642"/>
      <c r="M91" s="639" t="s">
        <v>102</v>
      </c>
      <c r="N91" s="640"/>
      <c r="O91" s="640"/>
      <c r="P91" s="640"/>
      <c r="Q91" s="640"/>
      <c r="R91" s="640"/>
      <c r="S91" s="70" t="s">
        <v>61</v>
      </c>
      <c r="T91" s="71">
        <f>T92+T93+T94</f>
        <v>41435.599999999999</v>
      </c>
      <c r="U91" s="641"/>
      <c r="V91" s="641"/>
      <c r="W91" s="641"/>
      <c r="X91" s="642"/>
      <c r="AC91" s="70" t="s">
        <v>61</v>
      </c>
      <c r="AD91" s="71">
        <f>AD92+AD93+AD94</f>
        <v>-5696.9</v>
      </c>
      <c r="AE91" s="641"/>
      <c r="AF91" s="641"/>
      <c r="AG91" s="641"/>
      <c r="AH91" s="642"/>
    </row>
    <row r="92" spans="1:34" s="12" customFormat="1" ht="60.75" customHeight="1" x14ac:dyDescent="0.35">
      <c r="A92" s="72"/>
      <c r="B92" s="73"/>
      <c r="C92" s="74"/>
      <c r="D92" s="74"/>
      <c r="E92" s="49"/>
      <c r="F92" s="75"/>
      <c r="G92" s="505" t="s">
        <v>50</v>
      </c>
      <c r="H92" s="77">
        <f>H96</f>
        <v>14906.8</v>
      </c>
      <c r="I92" s="78"/>
      <c r="J92" s="78"/>
      <c r="K92" s="78"/>
      <c r="L92" s="79"/>
      <c r="M92" s="72"/>
      <c r="N92" s="73"/>
      <c r="O92" s="74"/>
      <c r="P92" s="74"/>
      <c r="Q92" s="49"/>
      <c r="R92" s="75"/>
      <c r="S92" s="76" t="s">
        <v>50</v>
      </c>
      <c r="T92" s="77">
        <f>T96</f>
        <v>14906.8</v>
      </c>
      <c r="U92" s="78"/>
      <c r="V92" s="78"/>
      <c r="W92" s="78"/>
      <c r="X92" s="79"/>
      <c r="Y92" s="74"/>
      <c r="Z92" s="74"/>
      <c r="AA92" s="49"/>
      <c r="AB92" s="75"/>
      <c r="AC92" s="76" t="s">
        <v>50</v>
      </c>
      <c r="AD92" s="77">
        <f>AD96</f>
        <v>0</v>
      </c>
      <c r="AE92" s="78"/>
      <c r="AF92" s="78"/>
      <c r="AG92" s="78"/>
      <c r="AH92" s="79"/>
    </row>
    <row r="93" spans="1:34" s="12" customFormat="1" ht="60.75" customHeight="1" x14ac:dyDescent="0.35">
      <c r="A93" s="72"/>
      <c r="B93" s="73"/>
      <c r="C93" s="74"/>
      <c r="D93" s="74"/>
      <c r="E93" s="49"/>
      <c r="F93" s="75"/>
      <c r="G93" s="505" t="s">
        <v>51</v>
      </c>
      <c r="H93" s="77">
        <f>H97</f>
        <v>15696.9</v>
      </c>
      <c r="I93" s="78"/>
      <c r="J93" s="78"/>
      <c r="K93" s="78"/>
      <c r="L93" s="79"/>
      <c r="M93" s="72"/>
      <c r="N93" s="73"/>
      <c r="O93" s="74"/>
      <c r="P93" s="74"/>
      <c r="Q93" s="49"/>
      <c r="R93" s="75"/>
      <c r="S93" s="76" t="s">
        <v>51</v>
      </c>
      <c r="T93" s="77">
        <f>T97</f>
        <v>10000</v>
      </c>
      <c r="U93" s="78"/>
      <c r="V93" s="78"/>
      <c r="W93" s="78"/>
      <c r="X93" s="79"/>
      <c r="Y93" s="74"/>
      <c r="Z93" s="74"/>
      <c r="AA93" s="49"/>
      <c r="AB93" s="75"/>
      <c r="AC93" s="76" t="s">
        <v>51</v>
      </c>
      <c r="AD93" s="77">
        <f>AD97</f>
        <v>-5696.9</v>
      </c>
      <c r="AE93" s="78"/>
      <c r="AF93" s="78"/>
      <c r="AG93" s="78"/>
      <c r="AH93" s="79"/>
    </row>
    <row r="94" spans="1:34" s="12" customFormat="1" ht="60.75" customHeight="1" x14ac:dyDescent="0.35">
      <c r="A94" s="72"/>
      <c r="B94" s="73"/>
      <c r="C94" s="74"/>
      <c r="D94" s="74"/>
      <c r="E94" s="49"/>
      <c r="F94" s="75"/>
      <c r="G94" s="505" t="s">
        <v>52</v>
      </c>
      <c r="H94" s="77">
        <f>H98</f>
        <v>16528.8</v>
      </c>
      <c r="I94" s="78"/>
      <c r="J94" s="78"/>
      <c r="K94" s="78"/>
      <c r="L94" s="79"/>
      <c r="M94" s="72"/>
      <c r="N94" s="73"/>
      <c r="O94" s="74"/>
      <c r="P94" s="74"/>
      <c r="Q94" s="49"/>
      <c r="R94" s="75"/>
      <c r="S94" s="76" t="s">
        <v>52</v>
      </c>
      <c r="T94" s="77">
        <f>T98</f>
        <v>16528.8</v>
      </c>
      <c r="U94" s="78"/>
      <c r="V94" s="78"/>
      <c r="W94" s="78"/>
      <c r="X94" s="79"/>
      <c r="Y94" s="74"/>
      <c r="Z94" s="74"/>
      <c r="AA94" s="49"/>
      <c r="AB94" s="75"/>
      <c r="AC94" s="76" t="s">
        <v>52</v>
      </c>
      <c r="AD94" s="77">
        <f>AD98</f>
        <v>0</v>
      </c>
      <c r="AE94" s="78"/>
      <c r="AF94" s="78"/>
      <c r="AG94" s="78"/>
      <c r="AH94" s="79"/>
    </row>
    <row r="95" spans="1:34" s="12" customFormat="1" ht="137.25" customHeight="1" x14ac:dyDescent="0.35">
      <c r="A95" s="72"/>
      <c r="B95" s="98"/>
      <c r="C95" s="73"/>
      <c r="D95" s="73"/>
      <c r="E95" s="680" t="s">
        <v>93</v>
      </c>
      <c r="F95" s="680"/>
      <c r="G95" s="503" t="s">
        <v>61</v>
      </c>
      <c r="H95" s="81">
        <f>H96+H97+H98</f>
        <v>47132.5</v>
      </c>
      <c r="I95" s="78"/>
      <c r="J95" s="78"/>
      <c r="K95" s="78"/>
      <c r="L95" s="79"/>
      <c r="M95" s="72"/>
      <c r="N95" s="98"/>
      <c r="O95" s="73"/>
      <c r="P95" s="73"/>
      <c r="Q95" s="680" t="s">
        <v>93</v>
      </c>
      <c r="R95" s="680"/>
      <c r="S95" s="80" t="s">
        <v>61</v>
      </c>
      <c r="T95" s="81">
        <f>T96+T97+T98</f>
        <v>41435.599999999999</v>
      </c>
      <c r="U95" s="78"/>
      <c r="V95" s="78"/>
      <c r="W95" s="78"/>
      <c r="X95" s="79"/>
      <c r="Y95" s="73"/>
      <c r="Z95" s="73"/>
      <c r="AA95" s="680" t="s">
        <v>93</v>
      </c>
      <c r="AB95" s="680"/>
      <c r="AC95" s="80" t="s">
        <v>61</v>
      </c>
      <c r="AD95" s="81">
        <f>AD96+AD97+AD98</f>
        <v>-5696.9</v>
      </c>
      <c r="AE95" s="78"/>
      <c r="AF95" s="78"/>
      <c r="AG95" s="78"/>
      <c r="AH95" s="79"/>
    </row>
    <row r="96" spans="1:34" s="12" customFormat="1" ht="60.75" customHeight="1" x14ac:dyDescent="0.35">
      <c r="A96" s="72"/>
      <c r="B96" s="73"/>
      <c r="C96" s="74"/>
      <c r="D96" s="74"/>
      <c r="E96" s="49"/>
      <c r="F96" s="75"/>
      <c r="G96" s="505" t="s">
        <v>50</v>
      </c>
      <c r="H96" s="77">
        <f>H82</f>
        <v>14906.8</v>
      </c>
      <c r="I96" s="78"/>
      <c r="J96" s="78"/>
      <c r="K96" s="78"/>
      <c r="L96" s="79"/>
      <c r="M96" s="72"/>
      <c r="N96" s="73"/>
      <c r="O96" s="74"/>
      <c r="P96" s="74"/>
      <c r="Q96" s="49"/>
      <c r="R96" s="75"/>
      <c r="S96" s="76" t="s">
        <v>50</v>
      </c>
      <c r="T96" s="77">
        <f>T82</f>
        <v>14906.8</v>
      </c>
      <c r="U96" s="78"/>
      <c r="V96" s="78"/>
      <c r="W96" s="78"/>
      <c r="X96" s="79"/>
      <c r="Y96" s="74"/>
      <c r="Z96" s="74"/>
      <c r="AA96" s="49"/>
      <c r="AB96" s="75"/>
      <c r="AC96" s="76" t="s">
        <v>50</v>
      </c>
      <c r="AD96" s="77">
        <f>AD82</f>
        <v>0</v>
      </c>
      <c r="AE96" s="78"/>
      <c r="AF96" s="78"/>
      <c r="AG96" s="78"/>
      <c r="AH96" s="79"/>
    </row>
    <row r="97" spans="1:34" s="12" customFormat="1" ht="60.75" customHeight="1" x14ac:dyDescent="0.35">
      <c r="A97" s="72"/>
      <c r="B97" s="73"/>
      <c r="C97" s="74"/>
      <c r="D97" s="74"/>
      <c r="E97" s="49"/>
      <c r="F97" s="75"/>
      <c r="G97" s="505" t="s">
        <v>51</v>
      </c>
      <c r="H97" s="77">
        <f>H83</f>
        <v>15696.9</v>
      </c>
      <c r="I97" s="78"/>
      <c r="J97" s="78"/>
      <c r="K97" s="78"/>
      <c r="L97" s="79"/>
      <c r="M97" s="72"/>
      <c r="N97" s="73"/>
      <c r="O97" s="74"/>
      <c r="P97" s="74"/>
      <c r="Q97" s="49"/>
      <c r="R97" s="75"/>
      <c r="S97" s="76" t="s">
        <v>51</v>
      </c>
      <c r="T97" s="77">
        <f>T83</f>
        <v>10000</v>
      </c>
      <c r="U97" s="78"/>
      <c r="V97" s="78"/>
      <c r="W97" s="78"/>
      <c r="X97" s="79"/>
      <c r="Y97" s="74"/>
      <c r="Z97" s="74"/>
      <c r="AA97" s="49"/>
      <c r="AB97" s="75"/>
      <c r="AC97" s="76" t="s">
        <v>51</v>
      </c>
      <c r="AD97" s="77">
        <f>AD83</f>
        <v>-5696.9</v>
      </c>
      <c r="AE97" s="78"/>
      <c r="AF97" s="78"/>
      <c r="AG97" s="78"/>
      <c r="AH97" s="79"/>
    </row>
    <row r="98" spans="1:34" s="12" customFormat="1" ht="60.75" customHeight="1" x14ac:dyDescent="0.35">
      <c r="A98" s="82"/>
      <c r="B98" s="83"/>
      <c r="C98" s="84"/>
      <c r="D98" s="84"/>
      <c r="E98" s="85"/>
      <c r="F98" s="86"/>
      <c r="G98" s="87" t="s">
        <v>52</v>
      </c>
      <c r="H98" s="88">
        <f>H84</f>
        <v>16528.8</v>
      </c>
      <c r="I98" s="89"/>
      <c r="J98" s="89"/>
      <c r="K98" s="89"/>
      <c r="L98" s="90"/>
      <c r="M98" s="82"/>
      <c r="N98" s="83"/>
      <c r="O98" s="84"/>
      <c r="P98" s="84"/>
      <c r="Q98" s="85"/>
      <c r="R98" s="86"/>
      <c r="S98" s="87" t="s">
        <v>52</v>
      </c>
      <c r="T98" s="88">
        <f>T84</f>
        <v>16528.8</v>
      </c>
      <c r="U98" s="89"/>
      <c r="V98" s="89"/>
      <c r="W98" s="89"/>
      <c r="X98" s="90"/>
      <c r="Y98" s="84"/>
      <c r="Z98" s="84"/>
      <c r="AA98" s="85"/>
      <c r="AB98" s="86"/>
      <c r="AC98" s="87" t="s">
        <v>52</v>
      </c>
      <c r="AD98" s="88">
        <f>AD84</f>
        <v>0</v>
      </c>
      <c r="AE98" s="89"/>
      <c r="AF98" s="89"/>
      <c r="AG98" s="89"/>
      <c r="AH98" s="90"/>
    </row>
    <row r="99" spans="1:34" s="12" customFormat="1" ht="87" customHeight="1" x14ac:dyDescent="0.35">
      <c r="A99" s="681" t="s">
        <v>103</v>
      </c>
      <c r="B99" s="682"/>
      <c r="C99" s="682"/>
      <c r="D99" s="682"/>
      <c r="E99" s="682"/>
      <c r="F99" s="682"/>
      <c r="G99" s="682"/>
      <c r="H99" s="682"/>
      <c r="I99" s="682"/>
      <c r="J99" s="682"/>
      <c r="K99" s="682"/>
      <c r="L99" s="683"/>
      <c r="M99" s="681" t="s">
        <v>103</v>
      </c>
      <c r="N99" s="682"/>
      <c r="O99" s="682"/>
      <c r="P99" s="682"/>
      <c r="Q99" s="682"/>
      <c r="R99" s="682"/>
      <c r="S99" s="682"/>
      <c r="T99" s="682"/>
      <c r="U99" s="682"/>
      <c r="V99" s="682"/>
      <c r="W99" s="682"/>
      <c r="X99" s="683"/>
      <c r="Y99" s="524"/>
      <c r="Z99" s="524"/>
      <c r="AA99" s="524"/>
      <c r="AB99" s="923" t="s">
        <v>103</v>
      </c>
      <c r="AC99" s="924"/>
      <c r="AD99" s="924"/>
      <c r="AE99" s="924"/>
      <c r="AF99" s="924"/>
      <c r="AG99" s="924"/>
      <c r="AH99" s="925"/>
    </row>
    <row r="100" spans="1:34" s="12" customFormat="1" ht="80.25" customHeight="1" x14ac:dyDescent="0.35">
      <c r="A100" s="841" t="s">
        <v>104</v>
      </c>
      <c r="B100" s="635" t="s">
        <v>105</v>
      </c>
      <c r="C100" s="631" t="s">
        <v>106</v>
      </c>
      <c r="D100" s="559" t="s">
        <v>58</v>
      </c>
      <c r="E100" s="631" t="s">
        <v>107</v>
      </c>
      <c r="F100" s="611"/>
      <c r="G100" s="9" t="s">
        <v>61</v>
      </c>
      <c r="H100" s="10">
        <f>H101+H102+H103</f>
        <v>55514.2</v>
      </c>
      <c r="I100" s="896" t="s">
        <v>62</v>
      </c>
      <c r="J100" s="896"/>
      <c r="K100" s="896"/>
      <c r="L100" s="626"/>
      <c r="M100" s="841" t="s">
        <v>104</v>
      </c>
      <c r="N100" s="635" t="s">
        <v>105</v>
      </c>
      <c r="O100" s="631" t="s">
        <v>106</v>
      </c>
      <c r="P100" s="559" t="s">
        <v>58</v>
      </c>
      <c r="Q100" s="631" t="s">
        <v>107</v>
      </c>
      <c r="R100" s="576"/>
      <c r="S100" s="48" t="s">
        <v>61</v>
      </c>
      <c r="T100" s="10">
        <f>T101+T102+T103</f>
        <v>48231.899999999994</v>
      </c>
      <c r="U100" s="896" t="s">
        <v>62</v>
      </c>
      <c r="V100" s="896"/>
      <c r="W100" s="896"/>
      <c r="X100" s="896"/>
      <c r="Y100" s="676" t="s">
        <v>106</v>
      </c>
      <c r="Z100" s="7" t="s">
        <v>58</v>
      </c>
      <c r="AA100" s="655" t="s">
        <v>107</v>
      </c>
      <c r="AB100" s="576"/>
      <c r="AC100" s="900" t="s">
        <v>61</v>
      </c>
      <c r="AD100" s="550">
        <f>T100-H100</f>
        <v>-7282.3000000000029</v>
      </c>
      <c r="AE100" s="896" t="s">
        <v>62</v>
      </c>
      <c r="AF100" s="896"/>
      <c r="AG100" s="896"/>
      <c r="AH100" s="896"/>
    </row>
    <row r="101" spans="1:34" s="12" customFormat="1" ht="134.25" customHeight="1" x14ac:dyDescent="0.35">
      <c r="A101" s="842"/>
      <c r="B101" s="636"/>
      <c r="C101" s="632"/>
      <c r="D101" s="560"/>
      <c r="E101" s="632"/>
      <c r="F101" s="100"/>
      <c r="G101" s="15" t="s">
        <v>50</v>
      </c>
      <c r="H101" s="20">
        <f>H106+H110</f>
        <v>17557.7</v>
      </c>
      <c r="I101" s="17" t="s">
        <v>63</v>
      </c>
      <c r="J101" s="37">
        <f>H101</f>
        <v>17557.7</v>
      </c>
      <c r="K101" s="37">
        <f>H102</f>
        <v>18488.3</v>
      </c>
      <c r="L101" s="913">
        <f>H103</f>
        <v>19468.199999999997</v>
      </c>
      <c r="M101" s="842"/>
      <c r="N101" s="636"/>
      <c r="O101" s="632"/>
      <c r="P101" s="560"/>
      <c r="Q101" s="632"/>
      <c r="R101" s="887"/>
      <c r="S101" s="601" t="s">
        <v>50</v>
      </c>
      <c r="T101" s="20">
        <f>T106+T110</f>
        <v>17557.7</v>
      </c>
      <c r="U101" s="17" t="s">
        <v>63</v>
      </c>
      <c r="V101" s="37">
        <f>T101</f>
        <v>17557.7</v>
      </c>
      <c r="W101" s="37">
        <f>T102</f>
        <v>11206</v>
      </c>
      <c r="X101" s="37">
        <f>T103</f>
        <v>19468.199999999997</v>
      </c>
      <c r="Y101" s="677"/>
      <c r="Z101" s="13"/>
      <c r="AA101" s="665"/>
      <c r="AB101" s="887"/>
      <c r="AC101" s="901" t="s">
        <v>50</v>
      </c>
      <c r="AD101" s="554">
        <f>T101-H101</f>
        <v>0</v>
      </c>
      <c r="AE101" s="17" t="s">
        <v>63</v>
      </c>
      <c r="AF101" s="19">
        <f>V101-J101</f>
        <v>0</v>
      </c>
      <c r="AG101" s="19">
        <f t="shared" ref="AG101" si="60">W101-K101</f>
        <v>-7282.2999999999993</v>
      </c>
      <c r="AH101" s="19">
        <f t="shared" ref="AH101" si="61">X101-L101</f>
        <v>0</v>
      </c>
    </row>
    <row r="102" spans="1:34" s="12" customFormat="1" ht="82.5" customHeight="1" x14ac:dyDescent="0.35">
      <c r="A102" s="842"/>
      <c r="B102" s="636"/>
      <c r="C102" s="632"/>
      <c r="D102" s="560"/>
      <c r="E102" s="632"/>
      <c r="F102" s="100"/>
      <c r="G102" s="15" t="s">
        <v>51</v>
      </c>
      <c r="H102" s="20">
        <f>H107+H111</f>
        <v>18488.3</v>
      </c>
      <c r="I102" s="896" t="s">
        <v>64</v>
      </c>
      <c r="J102" s="896"/>
      <c r="K102" s="896"/>
      <c r="L102" s="626"/>
      <c r="M102" s="842"/>
      <c r="N102" s="636"/>
      <c r="O102" s="632"/>
      <c r="P102" s="560"/>
      <c r="Q102" s="632"/>
      <c r="R102" s="887"/>
      <c r="S102" s="601" t="s">
        <v>51</v>
      </c>
      <c r="T102" s="20">
        <f>T107+T111</f>
        <v>11206</v>
      </c>
      <c r="U102" s="896" t="s">
        <v>64</v>
      </c>
      <c r="V102" s="896"/>
      <c r="W102" s="896"/>
      <c r="X102" s="896"/>
      <c r="Y102" s="677"/>
      <c r="Z102" s="13"/>
      <c r="AA102" s="665"/>
      <c r="AB102" s="887"/>
      <c r="AC102" s="901" t="s">
        <v>51</v>
      </c>
      <c r="AD102" s="554">
        <f>T102-H102</f>
        <v>-7282.2999999999993</v>
      </c>
      <c r="AE102" s="896" t="s">
        <v>64</v>
      </c>
      <c r="AF102" s="896"/>
      <c r="AG102" s="896"/>
      <c r="AH102" s="896"/>
    </row>
    <row r="103" spans="1:34" s="12" customFormat="1" ht="134.25" customHeight="1" x14ac:dyDescent="0.35">
      <c r="A103" s="842"/>
      <c r="B103" s="636"/>
      <c r="C103" s="632"/>
      <c r="D103" s="560"/>
      <c r="E103" s="632"/>
      <c r="F103" s="75"/>
      <c r="G103" s="15" t="s">
        <v>52</v>
      </c>
      <c r="H103" s="20">
        <f>H108+H112</f>
        <v>19468.199999999997</v>
      </c>
      <c r="I103" s="17" t="s">
        <v>65</v>
      </c>
      <c r="J103" s="37">
        <v>325</v>
      </c>
      <c r="K103" s="37">
        <v>342</v>
      </c>
      <c r="L103" s="913">
        <v>360</v>
      </c>
      <c r="M103" s="842"/>
      <c r="N103" s="636"/>
      <c r="O103" s="632"/>
      <c r="P103" s="560"/>
      <c r="Q103" s="632"/>
      <c r="R103" s="918"/>
      <c r="S103" s="601" t="s">
        <v>52</v>
      </c>
      <c r="T103" s="20">
        <f>T108+T112</f>
        <v>19468.199999999997</v>
      </c>
      <c r="U103" s="17" t="s">
        <v>65</v>
      </c>
      <c r="V103" s="37">
        <v>325</v>
      </c>
      <c r="W103" s="37">
        <v>402</v>
      </c>
      <c r="X103" s="37">
        <v>423</v>
      </c>
      <c r="Y103" s="677"/>
      <c r="Z103" s="13"/>
      <c r="AA103" s="665"/>
      <c r="AB103" s="918"/>
      <c r="AC103" s="901" t="s">
        <v>52</v>
      </c>
      <c r="AD103" s="554">
        <f>T103-H103</f>
        <v>0</v>
      </c>
      <c r="AE103" s="17" t="s">
        <v>65</v>
      </c>
      <c r="AF103" s="19">
        <f>V103-J103</f>
        <v>0</v>
      </c>
      <c r="AG103" s="19">
        <f t="shared" ref="AG103:AG104" si="62">W103-K103</f>
        <v>60</v>
      </c>
      <c r="AH103" s="19">
        <f t="shared" ref="AH103:AH104" si="63">X103-L103</f>
        <v>63</v>
      </c>
    </row>
    <row r="104" spans="1:34" s="12" customFormat="1" ht="174.75" customHeight="1" x14ac:dyDescent="0.35">
      <c r="A104" s="842"/>
      <c r="B104" s="636"/>
      <c r="C104" s="632"/>
      <c r="D104" s="560"/>
      <c r="E104" s="612"/>
      <c r="F104" s="75"/>
      <c r="G104" s="15"/>
      <c r="H104" s="20"/>
      <c r="I104" s="17" t="s">
        <v>66</v>
      </c>
      <c r="J104" s="30">
        <v>100000</v>
      </c>
      <c r="K104" s="30">
        <v>105300</v>
      </c>
      <c r="L104" s="914">
        <v>110880</v>
      </c>
      <c r="M104" s="842"/>
      <c r="N104" s="636"/>
      <c r="O104" s="632"/>
      <c r="P104" s="560"/>
      <c r="Q104" s="612"/>
      <c r="R104" s="918"/>
      <c r="S104" s="601"/>
      <c r="T104" s="20"/>
      <c r="U104" s="17" t="s">
        <v>66</v>
      </c>
      <c r="V104" s="30">
        <v>100000</v>
      </c>
      <c r="W104" s="30">
        <v>155082</v>
      </c>
      <c r="X104" s="30">
        <v>163300</v>
      </c>
      <c r="Y104" s="677"/>
      <c r="Z104" s="13"/>
      <c r="AA104" s="612"/>
      <c r="AB104" s="918"/>
      <c r="AC104" s="901"/>
      <c r="AD104" s="554"/>
      <c r="AE104" s="17" t="s">
        <v>66</v>
      </c>
      <c r="AF104" s="19">
        <f>V104-J104</f>
        <v>0</v>
      </c>
      <c r="AG104" s="19">
        <f t="shared" si="62"/>
        <v>49782</v>
      </c>
      <c r="AH104" s="19">
        <f t="shared" si="63"/>
        <v>52420</v>
      </c>
    </row>
    <row r="105" spans="1:34" s="12" customFormat="1" ht="90" customHeight="1" x14ac:dyDescent="0.35">
      <c r="A105" s="905"/>
      <c r="B105" s="636"/>
      <c r="C105" s="632"/>
      <c r="D105" s="560"/>
      <c r="E105" s="612"/>
      <c r="F105" s="612" t="s">
        <v>79</v>
      </c>
      <c r="G105" s="40" t="s">
        <v>61</v>
      </c>
      <c r="H105" s="20">
        <f>H106+H107+H108</f>
        <v>55491.1</v>
      </c>
      <c r="I105" s="896" t="s">
        <v>67</v>
      </c>
      <c r="J105" s="896"/>
      <c r="K105" s="896"/>
      <c r="L105" s="626"/>
      <c r="M105" s="905"/>
      <c r="N105" s="636"/>
      <c r="O105" s="632"/>
      <c r="P105" s="560"/>
      <c r="Q105" s="612"/>
      <c r="R105" s="577" t="s">
        <v>79</v>
      </c>
      <c r="S105" s="606" t="s">
        <v>61</v>
      </c>
      <c r="T105" s="20">
        <f>T106+T107+T108</f>
        <v>48206.5</v>
      </c>
      <c r="U105" s="896" t="s">
        <v>67</v>
      </c>
      <c r="V105" s="896"/>
      <c r="W105" s="896"/>
      <c r="X105" s="896"/>
      <c r="Y105" s="694"/>
      <c r="Z105" s="55"/>
      <c r="AA105" s="56"/>
      <c r="AB105" s="577" t="s">
        <v>79</v>
      </c>
      <c r="AC105" s="902" t="s">
        <v>61</v>
      </c>
      <c r="AD105" s="554">
        <f t="shared" ref="AD105:AD116" si="64">T105-H105</f>
        <v>-7284.5999999999985</v>
      </c>
      <c r="AE105" s="896" t="s">
        <v>67</v>
      </c>
      <c r="AF105" s="896"/>
      <c r="AG105" s="896"/>
      <c r="AH105" s="896"/>
    </row>
    <row r="106" spans="1:34" s="12" customFormat="1" ht="134.25" customHeight="1" x14ac:dyDescent="0.35">
      <c r="A106" s="906"/>
      <c r="B106" s="52"/>
      <c r="C106" s="632"/>
      <c r="D106" s="560"/>
      <c r="E106" s="612"/>
      <c r="F106" s="612"/>
      <c r="G106" s="15" t="s">
        <v>50</v>
      </c>
      <c r="H106" s="20">
        <v>17550.400000000001</v>
      </c>
      <c r="I106" s="912" t="s">
        <v>108</v>
      </c>
      <c r="J106" s="37">
        <f>J101/J103</f>
        <v>54.023692307692308</v>
      </c>
      <c r="K106" s="37">
        <f>K101/K103</f>
        <v>54.059356725146195</v>
      </c>
      <c r="L106" s="913">
        <f>L101/L103</f>
        <v>54.078333333333326</v>
      </c>
      <c r="M106" s="906"/>
      <c r="N106" s="52"/>
      <c r="O106" s="632"/>
      <c r="P106" s="560"/>
      <c r="Q106" s="612"/>
      <c r="R106" s="577"/>
      <c r="S106" s="601" t="s">
        <v>50</v>
      </c>
      <c r="T106" s="20">
        <v>17550.400000000001</v>
      </c>
      <c r="U106" s="912" t="s">
        <v>108</v>
      </c>
      <c r="V106" s="37">
        <f>V101/V103</f>
        <v>54.023692307692308</v>
      </c>
      <c r="W106" s="37">
        <f>W101/W103</f>
        <v>27.875621890547265</v>
      </c>
      <c r="X106" s="37">
        <f>X101/X103</f>
        <v>46.024113475177295</v>
      </c>
      <c r="Y106" s="915"/>
      <c r="Z106" s="7"/>
      <c r="AA106" s="515"/>
      <c r="AB106" s="577"/>
      <c r="AC106" s="901" t="s">
        <v>50</v>
      </c>
      <c r="AD106" s="554">
        <f t="shared" si="64"/>
        <v>0</v>
      </c>
      <c r="AE106" s="912" t="s">
        <v>108</v>
      </c>
      <c r="AF106" s="19">
        <f t="shared" ref="AF106:AF107" si="65">V106-J106</f>
        <v>0</v>
      </c>
      <c r="AG106" s="19">
        <f t="shared" ref="AG106:AG107" si="66">W106-K106</f>
        <v>-26.18373483459893</v>
      </c>
      <c r="AH106" s="19">
        <f t="shared" ref="AH106:AH107" si="67">X106-L106</f>
        <v>-8.0542198581560314</v>
      </c>
    </row>
    <row r="107" spans="1:34" s="12" customFormat="1" ht="134.25" customHeight="1" x14ac:dyDescent="0.35">
      <c r="A107" s="906"/>
      <c r="B107" s="908"/>
      <c r="C107" s="632"/>
      <c r="D107" s="560"/>
      <c r="E107" s="612"/>
      <c r="F107" s="612"/>
      <c r="G107" s="15" t="s">
        <v>51</v>
      </c>
      <c r="H107" s="20">
        <v>18480.599999999999</v>
      </c>
      <c r="I107" s="33" t="s">
        <v>109</v>
      </c>
      <c r="J107" s="37">
        <f>J101/J104</f>
        <v>0.17557700000000001</v>
      </c>
      <c r="K107" s="37">
        <f>K101/K104</f>
        <v>0.17557739791073124</v>
      </c>
      <c r="L107" s="913">
        <f>L101/L104</f>
        <v>0.17557900432900431</v>
      </c>
      <c r="M107" s="906"/>
      <c r="N107" s="908"/>
      <c r="O107" s="917"/>
      <c r="P107" s="560"/>
      <c r="Q107" s="612"/>
      <c r="R107" s="577"/>
      <c r="S107" s="601" t="s">
        <v>51</v>
      </c>
      <c r="T107" s="20">
        <v>11196</v>
      </c>
      <c r="U107" s="33" t="s">
        <v>109</v>
      </c>
      <c r="V107" s="37">
        <f>V101/V104</f>
        <v>0.17557700000000001</v>
      </c>
      <c r="W107" s="37">
        <f>W101/W104</f>
        <v>7.2258547091216263E-2</v>
      </c>
      <c r="X107" s="37">
        <f>X101/X104</f>
        <v>0.1192173913043478</v>
      </c>
      <c r="Y107" s="916"/>
      <c r="Z107" s="13"/>
      <c r="AA107" s="516"/>
      <c r="AB107" s="577"/>
      <c r="AC107" s="901" t="s">
        <v>51</v>
      </c>
      <c r="AD107" s="554">
        <f t="shared" si="64"/>
        <v>-7284.5999999999985</v>
      </c>
      <c r="AE107" s="33" t="s">
        <v>109</v>
      </c>
      <c r="AF107" s="19">
        <f t="shared" si="65"/>
        <v>0</v>
      </c>
      <c r="AG107" s="19">
        <f t="shared" si="66"/>
        <v>-0.10331885081951497</v>
      </c>
      <c r="AH107" s="19">
        <f t="shared" si="67"/>
        <v>-5.6361613024656504E-2</v>
      </c>
    </row>
    <row r="108" spans="1:34" s="12" customFormat="1" ht="64.5" customHeight="1" x14ac:dyDescent="0.35">
      <c r="A108" s="608"/>
      <c r="B108" s="561"/>
      <c r="C108" s="632"/>
      <c r="D108" s="560"/>
      <c r="E108" s="612"/>
      <c r="F108" s="612"/>
      <c r="G108" s="15" t="s">
        <v>52</v>
      </c>
      <c r="H108" s="20">
        <v>19460.099999999999</v>
      </c>
      <c r="I108" s="896" t="s">
        <v>69</v>
      </c>
      <c r="J108" s="896"/>
      <c r="K108" s="896"/>
      <c r="L108" s="626"/>
      <c r="M108" s="608"/>
      <c r="N108" s="561"/>
      <c r="O108" s="917"/>
      <c r="P108" s="560"/>
      <c r="Q108" s="612"/>
      <c r="R108" s="577"/>
      <c r="S108" s="601" t="s">
        <v>52</v>
      </c>
      <c r="T108" s="20">
        <v>19460.099999999999</v>
      </c>
      <c r="U108" s="896" t="s">
        <v>69</v>
      </c>
      <c r="V108" s="896"/>
      <c r="W108" s="896"/>
      <c r="X108" s="896"/>
      <c r="Y108" s="916"/>
      <c r="Z108" s="13"/>
      <c r="AA108" s="516"/>
      <c r="AB108" s="577"/>
      <c r="AC108" s="901" t="s">
        <v>52</v>
      </c>
      <c r="AD108" s="554">
        <f t="shared" si="64"/>
        <v>0</v>
      </c>
      <c r="AE108" s="896" t="s">
        <v>69</v>
      </c>
      <c r="AF108" s="896"/>
      <c r="AG108" s="896"/>
      <c r="AH108" s="896"/>
    </row>
    <row r="109" spans="1:34" s="12" customFormat="1" ht="187.5" customHeight="1" x14ac:dyDescent="0.35">
      <c r="A109" s="608"/>
      <c r="B109" s="561"/>
      <c r="C109" s="632"/>
      <c r="D109" s="560"/>
      <c r="E109" s="612"/>
      <c r="F109" s="75" t="s">
        <v>110</v>
      </c>
      <c r="G109" s="40" t="s">
        <v>61</v>
      </c>
      <c r="H109" s="20">
        <f>H110+H111+H112</f>
        <v>23.1</v>
      </c>
      <c r="I109" s="912" t="s">
        <v>111</v>
      </c>
      <c r="J109" s="19">
        <v>100</v>
      </c>
      <c r="K109" s="19">
        <v>105.3</v>
      </c>
      <c r="L109" s="913">
        <v>105.3</v>
      </c>
      <c r="M109" s="608"/>
      <c r="N109" s="561"/>
      <c r="O109" s="917"/>
      <c r="P109" s="560"/>
      <c r="Q109" s="612"/>
      <c r="R109" s="918" t="s">
        <v>110</v>
      </c>
      <c r="S109" s="606" t="s">
        <v>61</v>
      </c>
      <c r="T109" s="20">
        <f>T110+T111+T112</f>
        <v>25.4</v>
      </c>
      <c r="U109" s="912" t="s">
        <v>111</v>
      </c>
      <c r="V109" s="19">
        <v>100</v>
      </c>
      <c r="W109" s="19">
        <v>123.7</v>
      </c>
      <c r="X109" s="37">
        <v>105.2</v>
      </c>
      <c r="Y109" s="916"/>
      <c r="Z109" s="13"/>
      <c r="AA109" s="516"/>
      <c r="AB109" s="918" t="s">
        <v>110</v>
      </c>
      <c r="AC109" s="902" t="s">
        <v>61</v>
      </c>
      <c r="AD109" s="554">
        <f t="shared" si="64"/>
        <v>2.2999999999999972</v>
      </c>
      <c r="AE109" s="912" t="s">
        <v>111</v>
      </c>
      <c r="AF109" s="19">
        <f t="shared" ref="AF109:AF110" si="68">V109-J109</f>
        <v>0</v>
      </c>
      <c r="AG109" s="19">
        <f t="shared" ref="AG109:AG110" si="69">W109-K109</f>
        <v>18.400000000000006</v>
      </c>
      <c r="AH109" s="19">
        <f t="shared" ref="AH109:AH110" si="70">X109-L109</f>
        <v>-9.9999999999994316E-2</v>
      </c>
    </row>
    <row r="110" spans="1:34" s="12" customFormat="1" ht="267" customHeight="1" x14ac:dyDescent="0.35">
      <c r="A110" s="608"/>
      <c r="B110" s="561"/>
      <c r="C110" s="632"/>
      <c r="D110" s="560"/>
      <c r="E110" s="612"/>
      <c r="F110" s="75"/>
      <c r="G110" s="15" t="s">
        <v>50</v>
      </c>
      <c r="H110" s="20">
        <v>7.3</v>
      </c>
      <c r="I110" s="119" t="s">
        <v>70</v>
      </c>
      <c r="J110" s="120">
        <v>100</v>
      </c>
      <c r="K110" s="120">
        <v>105.3</v>
      </c>
      <c r="L110" s="1036">
        <v>105.3</v>
      </c>
      <c r="M110" s="608"/>
      <c r="N110" s="561"/>
      <c r="O110" s="917"/>
      <c r="P110" s="560"/>
      <c r="Q110" s="612"/>
      <c r="R110" s="918"/>
      <c r="S110" s="601" t="s">
        <v>50</v>
      </c>
      <c r="T110" s="20">
        <v>7.3</v>
      </c>
      <c r="U110" s="119" t="s">
        <v>70</v>
      </c>
      <c r="V110" s="120">
        <v>100</v>
      </c>
      <c r="W110" s="120">
        <v>155.1</v>
      </c>
      <c r="X110" s="120">
        <v>105.3</v>
      </c>
      <c r="Y110" s="916"/>
      <c r="Z110" s="13"/>
      <c r="AA110" s="516"/>
      <c r="AB110" s="918"/>
      <c r="AC110" s="901" t="s">
        <v>50</v>
      </c>
      <c r="AD110" s="554">
        <f t="shared" si="64"/>
        <v>0</v>
      </c>
      <c r="AE110" s="17" t="s">
        <v>70</v>
      </c>
      <c r="AF110" s="19">
        <f t="shared" si="68"/>
        <v>0</v>
      </c>
      <c r="AG110" s="19">
        <f t="shared" si="69"/>
        <v>49.8</v>
      </c>
      <c r="AH110" s="19">
        <f t="shared" si="70"/>
        <v>0</v>
      </c>
    </row>
    <row r="111" spans="1:34" s="12" customFormat="1" ht="57" customHeight="1" x14ac:dyDescent="0.35">
      <c r="A111" s="608"/>
      <c r="B111" s="561"/>
      <c r="C111" s="632"/>
      <c r="D111" s="560"/>
      <c r="E111" s="612"/>
      <c r="F111" s="612"/>
      <c r="G111" s="15" t="s">
        <v>51</v>
      </c>
      <c r="H111" s="554">
        <v>7.7</v>
      </c>
      <c r="I111" s="919"/>
      <c r="J111" s="920"/>
      <c r="K111" s="920"/>
      <c r="L111" s="921"/>
      <c r="M111" s="904"/>
      <c r="N111" s="561"/>
      <c r="O111" s="917"/>
      <c r="P111" s="560"/>
      <c r="Q111" s="612"/>
      <c r="R111" s="577"/>
      <c r="S111" s="601" t="s">
        <v>51</v>
      </c>
      <c r="T111" s="554">
        <v>10</v>
      </c>
      <c r="U111" s="919"/>
      <c r="V111" s="920"/>
      <c r="W111" s="920"/>
      <c r="X111" s="921"/>
      <c r="Y111" s="916"/>
      <c r="Z111" s="13"/>
      <c r="AA111" s="516"/>
      <c r="AB111" s="577"/>
      <c r="AC111" s="901" t="s">
        <v>51</v>
      </c>
      <c r="AD111" s="554">
        <f t="shared" si="64"/>
        <v>2.2999999999999998</v>
      </c>
      <c r="AE111" s="927"/>
      <c r="AF111" s="106"/>
      <c r="AG111" s="106"/>
      <c r="AH111" s="107"/>
    </row>
    <row r="112" spans="1:34" s="12" customFormat="1" ht="134.25" customHeight="1" x14ac:dyDescent="0.35">
      <c r="A112" s="609"/>
      <c r="B112" s="578"/>
      <c r="C112" s="907"/>
      <c r="D112" s="613"/>
      <c r="E112" s="56"/>
      <c r="F112" s="56"/>
      <c r="G112" s="425" t="s">
        <v>52</v>
      </c>
      <c r="H112" s="909">
        <v>8.1</v>
      </c>
      <c r="I112" s="922"/>
      <c r="J112" s="910"/>
      <c r="K112" s="910"/>
      <c r="L112" s="911"/>
      <c r="M112" s="1035"/>
      <c r="N112" s="578"/>
      <c r="O112" s="907"/>
      <c r="P112" s="613"/>
      <c r="Q112" s="56"/>
      <c r="R112" s="607"/>
      <c r="S112" s="602" t="s">
        <v>52</v>
      </c>
      <c r="T112" s="909">
        <v>8.1</v>
      </c>
      <c r="U112" s="922"/>
      <c r="V112" s="910"/>
      <c r="W112" s="910"/>
      <c r="X112" s="911"/>
      <c r="Y112" s="108"/>
      <c r="Z112" s="13"/>
      <c r="AA112" s="516"/>
      <c r="AB112" s="607"/>
      <c r="AC112" s="926" t="s">
        <v>52</v>
      </c>
      <c r="AD112" s="909">
        <f t="shared" si="64"/>
        <v>0</v>
      </c>
      <c r="AE112" s="922"/>
      <c r="AF112" s="910"/>
      <c r="AG112" s="910"/>
      <c r="AH112" s="911"/>
    </row>
    <row r="113" spans="1:34" s="12" customFormat="1" ht="66.75" customHeight="1" x14ac:dyDescent="0.35">
      <c r="A113" s="844" t="s">
        <v>112</v>
      </c>
      <c r="B113" s="788"/>
      <c r="C113" s="788"/>
      <c r="D113" s="788"/>
      <c r="E113" s="788"/>
      <c r="F113" s="788"/>
      <c r="G113" s="603" t="s">
        <v>61</v>
      </c>
      <c r="H113" s="81">
        <f>H114+H115+H116</f>
        <v>55514.2</v>
      </c>
      <c r="I113" s="615"/>
      <c r="J113" s="615"/>
      <c r="K113" s="615"/>
      <c r="L113" s="79"/>
      <c r="M113" s="844" t="s">
        <v>112</v>
      </c>
      <c r="N113" s="788"/>
      <c r="O113" s="788"/>
      <c r="P113" s="788"/>
      <c r="Q113" s="788"/>
      <c r="R113" s="788"/>
      <c r="S113" s="603" t="s">
        <v>61</v>
      </c>
      <c r="T113" s="81">
        <f>T114+T115+T116</f>
        <v>48231.899999999994</v>
      </c>
      <c r="U113" s="615"/>
      <c r="V113" s="615"/>
      <c r="W113" s="615"/>
      <c r="X113" s="79"/>
      <c r="AB113" s="530"/>
      <c r="AC113" s="603" t="s">
        <v>61</v>
      </c>
      <c r="AD113" s="20">
        <f t="shared" si="64"/>
        <v>-7282.3000000000029</v>
      </c>
      <c r="AE113" s="615"/>
      <c r="AF113" s="615"/>
      <c r="AG113" s="615"/>
      <c r="AH113" s="79"/>
    </row>
    <row r="114" spans="1:34" s="12" customFormat="1" ht="66.75" customHeight="1" x14ac:dyDescent="0.35">
      <c r="A114" s="72"/>
      <c r="B114" s="73"/>
      <c r="C114" s="74"/>
      <c r="D114" s="74"/>
      <c r="E114" s="74"/>
      <c r="F114" s="111"/>
      <c r="G114" s="76" t="s">
        <v>50</v>
      </c>
      <c r="H114" s="81">
        <f>H118+H122</f>
        <v>17557.7</v>
      </c>
      <c r="I114" s="78"/>
      <c r="J114" s="78"/>
      <c r="K114" s="78"/>
      <c r="L114" s="79"/>
      <c r="M114" s="72"/>
      <c r="N114" s="73"/>
      <c r="O114" s="74"/>
      <c r="P114" s="74"/>
      <c r="Q114" s="74"/>
      <c r="R114" s="111"/>
      <c r="S114" s="76" t="s">
        <v>50</v>
      </c>
      <c r="T114" s="81">
        <f>T118+T122</f>
        <v>17557.7</v>
      </c>
      <c r="U114" s="78"/>
      <c r="V114" s="78"/>
      <c r="W114" s="78"/>
      <c r="X114" s="79"/>
      <c r="Y114" s="74"/>
      <c r="Z114" s="74"/>
      <c r="AA114" s="74"/>
      <c r="AB114" s="531"/>
      <c r="AC114" s="76" t="s">
        <v>50</v>
      </c>
      <c r="AD114" s="20">
        <f t="shared" si="64"/>
        <v>0</v>
      </c>
      <c r="AE114" s="78"/>
      <c r="AF114" s="78"/>
      <c r="AG114" s="78"/>
      <c r="AH114" s="79"/>
    </row>
    <row r="115" spans="1:34" s="12" customFormat="1" ht="66.75" customHeight="1" x14ac:dyDescent="0.35">
      <c r="A115" s="72"/>
      <c r="B115" s="73"/>
      <c r="C115" s="74"/>
      <c r="D115" s="74"/>
      <c r="E115" s="74"/>
      <c r="F115" s="111"/>
      <c r="G115" s="76" t="s">
        <v>51</v>
      </c>
      <c r="H115" s="81">
        <f>H119+H123</f>
        <v>18488.3</v>
      </c>
      <c r="I115" s="78"/>
      <c r="J115" s="78"/>
      <c r="K115" s="78"/>
      <c r="L115" s="79"/>
      <c r="M115" s="72"/>
      <c r="N115" s="73"/>
      <c r="O115" s="74"/>
      <c r="P115" s="74"/>
      <c r="Q115" s="74"/>
      <c r="R115" s="111"/>
      <c r="S115" s="76" t="s">
        <v>51</v>
      </c>
      <c r="T115" s="81">
        <f>T119+T123</f>
        <v>11206</v>
      </c>
      <c r="U115" s="78"/>
      <c r="V115" s="78"/>
      <c r="W115" s="78"/>
      <c r="X115" s="79"/>
      <c r="Y115" s="74"/>
      <c r="Z115" s="74"/>
      <c r="AA115" s="74"/>
      <c r="AB115" s="531"/>
      <c r="AC115" s="76" t="s">
        <v>51</v>
      </c>
      <c r="AD115" s="20">
        <f t="shared" si="64"/>
        <v>-7282.2999999999993</v>
      </c>
      <c r="AE115" s="78"/>
      <c r="AF115" s="78"/>
      <c r="AG115" s="78"/>
      <c r="AH115" s="79"/>
    </row>
    <row r="116" spans="1:34" s="12" customFormat="1" ht="66.75" customHeight="1" x14ac:dyDescent="0.35">
      <c r="A116" s="72"/>
      <c r="B116" s="73"/>
      <c r="C116" s="74"/>
      <c r="D116" s="74"/>
      <c r="E116" s="74"/>
      <c r="F116" s="112"/>
      <c r="G116" s="76" t="s">
        <v>52</v>
      </c>
      <c r="H116" s="81">
        <f>H120+H124</f>
        <v>19468.199999999997</v>
      </c>
      <c r="I116" s="78"/>
      <c r="J116" s="78"/>
      <c r="K116" s="78"/>
      <c r="L116" s="79"/>
      <c r="M116" s="72"/>
      <c r="N116" s="73"/>
      <c r="O116" s="74"/>
      <c r="P116" s="74"/>
      <c r="Q116" s="74"/>
      <c r="R116" s="112"/>
      <c r="S116" s="76" t="s">
        <v>52</v>
      </c>
      <c r="T116" s="81">
        <f>T120+T124</f>
        <v>19468.199999999997</v>
      </c>
      <c r="U116" s="78"/>
      <c r="V116" s="78"/>
      <c r="W116" s="78"/>
      <c r="X116" s="79"/>
      <c r="Y116" s="74"/>
      <c r="Z116" s="74"/>
      <c r="AA116" s="74"/>
      <c r="AB116" s="532"/>
      <c r="AC116" s="76" t="s">
        <v>52</v>
      </c>
      <c r="AD116" s="20">
        <f t="shared" si="64"/>
        <v>0</v>
      </c>
      <c r="AE116" s="78"/>
      <c r="AF116" s="78"/>
      <c r="AG116" s="78"/>
      <c r="AH116" s="79"/>
    </row>
    <row r="117" spans="1:34" s="12" customFormat="1" ht="66.75" customHeight="1" x14ac:dyDescent="0.35">
      <c r="A117" s="844" t="s">
        <v>93</v>
      </c>
      <c r="B117" s="788"/>
      <c r="C117" s="788"/>
      <c r="D117" s="788"/>
      <c r="E117" s="788"/>
      <c r="F117" s="788"/>
      <c r="G117" s="80" t="s">
        <v>61</v>
      </c>
      <c r="H117" s="81">
        <f>H118+H119+H120</f>
        <v>55491.1</v>
      </c>
      <c r="I117" s="78"/>
      <c r="J117" s="78"/>
      <c r="K117" s="78"/>
      <c r="L117" s="79"/>
      <c r="M117" s="844" t="s">
        <v>93</v>
      </c>
      <c r="N117" s="788"/>
      <c r="O117" s="788"/>
      <c r="P117" s="788"/>
      <c r="Q117" s="788"/>
      <c r="R117" s="788"/>
      <c r="S117" s="80" t="s">
        <v>61</v>
      </c>
      <c r="T117" s="81">
        <f>T118+T119+T120</f>
        <v>48206.5</v>
      </c>
      <c r="U117" s="650" t="s">
        <v>93</v>
      </c>
      <c r="V117" s="651"/>
      <c r="W117" s="651"/>
      <c r="X117" s="652"/>
      <c r="AB117" s="530"/>
      <c r="AC117" s="80" t="s">
        <v>61</v>
      </c>
      <c r="AD117" s="81">
        <f>AD118+AD119+AD120</f>
        <v>-7284.5999999999985</v>
      </c>
      <c r="AE117" s="78"/>
      <c r="AF117" s="78"/>
      <c r="AG117" s="78"/>
      <c r="AH117" s="79"/>
    </row>
    <row r="118" spans="1:34" s="12" customFormat="1" ht="66.75" customHeight="1" x14ac:dyDescent="0.35">
      <c r="A118" s="72"/>
      <c r="B118" s="73"/>
      <c r="C118" s="74"/>
      <c r="D118" s="74"/>
      <c r="E118" s="74"/>
      <c r="F118" s="113"/>
      <c r="G118" s="76" t="s">
        <v>50</v>
      </c>
      <c r="H118" s="81">
        <f>H106</f>
        <v>17550.400000000001</v>
      </c>
      <c r="I118" s="78"/>
      <c r="J118" s="78"/>
      <c r="K118" s="78"/>
      <c r="L118" s="79"/>
      <c r="M118" s="72"/>
      <c r="N118" s="73"/>
      <c r="O118" s="74"/>
      <c r="P118" s="74"/>
      <c r="Q118" s="74"/>
      <c r="R118" s="113"/>
      <c r="S118" s="76" t="s">
        <v>50</v>
      </c>
      <c r="T118" s="81">
        <f>T106</f>
        <v>17550.400000000001</v>
      </c>
      <c r="U118" s="78"/>
      <c r="V118" s="78"/>
      <c r="W118" s="78"/>
      <c r="X118" s="79"/>
      <c r="Y118" s="74"/>
      <c r="Z118" s="74"/>
      <c r="AA118" s="74"/>
      <c r="AB118" s="533"/>
      <c r="AC118" s="76" t="s">
        <v>50</v>
      </c>
      <c r="AD118" s="81">
        <f>AD106</f>
        <v>0</v>
      </c>
      <c r="AE118" s="78"/>
      <c r="AF118" s="78"/>
      <c r="AG118" s="78"/>
      <c r="AH118" s="79"/>
    </row>
    <row r="119" spans="1:34" s="12" customFormat="1" ht="66.75" customHeight="1" x14ac:dyDescent="0.35">
      <c r="A119" s="72"/>
      <c r="B119" s="73"/>
      <c r="C119" s="74"/>
      <c r="D119" s="74"/>
      <c r="E119" s="74"/>
      <c r="F119" s="113"/>
      <c r="G119" s="76" t="s">
        <v>51</v>
      </c>
      <c r="H119" s="81">
        <f>H107</f>
        <v>18480.599999999999</v>
      </c>
      <c r="I119" s="78"/>
      <c r="J119" s="78"/>
      <c r="K119" s="78"/>
      <c r="L119" s="79"/>
      <c r="M119" s="72"/>
      <c r="N119" s="73"/>
      <c r="O119" s="74"/>
      <c r="P119" s="74"/>
      <c r="Q119" s="74"/>
      <c r="R119" s="113"/>
      <c r="S119" s="76" t="s">
        <v>51</v>
      </c>
      <c r="T119" s="81">
        <f>T107</f>
        <v>11196</v>
      </c>
      <c r="U119" s="78"/>
      <c r="V119" s="78"/>
      <c r="W119" s="78"/>
      <c r="X119" s="79"/>
      <c r="Y119" s="74"/>
      <c r="Z119" s="74"/>
      <c r="AA119" s="74"/>
      <c r="AB119" s="533"/>
      <c r="AC119" s="76" t="s">
        <v>51</v>
      </c>
      <c r="AD119" s="81">
        <f>AD107</f>
        <v>-7284.5999999999985</v>
      </c>
      <c r="AE119" s="78"/>
      <c r="AF119" s="78"/>
      <c r="AG119" s="78"/>
      <c r="AH119" s="79"/>
    </row>
    <row r="120" spans="1:34" s="12" customFormat="1" ht="66.75" customHeight="1" x14ac:dyDescent="0.35">
      <c r="A120" s="72"/>
      <c r="B120" s="73"/>
      <c r="C120" s="74"/>
      <c r="D120" s="74"/>
      <c r="E120" s="74"/>
      <c r="F120" s="113"/>
      <c r="G120" s="76" t="s">
        <v>52</v>
      </c>
      <c r="H120" s="81">
        <f>H108</f>
        <v>19460.099999999999</v>
      </c>
      <c r="I120" s="78"/>
      <c r="J120" s="78"/>
      <c r="K120" s="78"/>
      <c r="L120" s="79"/>
      <c r="M120" s="72"/>
      <c r="N120" s="73"/>
      <c r="O120" s="74"/>
      <c r="P120" s="74"/>
      <c r="Q120" s="74"/>
      <c r="R120" s="113"/>
      <c r="S120" s="76" t="s">
        <v>52</v>
      </c>
      <c r="T120" s="81">
        <f>T108</f>
        <v>19460.099999999999</v>
      </c>
      <c r="U120" s="78"/>
      <c r="V120" s="78"/>
      <c r="W120" s="78"/>
      <c r="X120" s="79"/>
      <c r="Y120" s="74"/>
      <c r="Z120" s="74"/>
      <c r="AA120" s="74"/>
      <c r="AB120" s="533"/>
      <c r="AC120" s="76" t="s">
        <v>52</v>
      </c>
      <c r="AD120" s="81">
        <f>AD108</f>
        <v>0</v>
      </c>
      <c r="AE120" s="78"/>
      <c r="AF120" s="78"/>
      <c r="AG120" s="78"/>
      <c r="AH120" s="79"/>
    </row>
    <row r="121" spans="1:34" s="12" customFormat="1" ht="66.75" customHeight="1" x14ac:dyDescent="0.35">
      <c r="A121" s="72"/>
      <c r="B121" s="73"/>
      <c r="C121" s="74"/>
      <c r="D121" s="74"/>
      <c r="E121" s="637" t="s">
        <v>110</v>
      </c>
      <c r="F121" s="638"/>
      <c r="G121" s="80" t="s">
        <v>61</v>
      </c>
      <c r="H121" s="81">
        <f>H122+H123+H124</f>
        <v>23.1</v>
      </c>
      <c r="I121" s="78"/>
      <c r="J121" s="78"/>
      <c r="K121" s="78"/>
      <c r="L121" s="79"/>
      <c r="M121" s="72"/>
      <c r="N121" s="73"/>
      <c r="O121" s="74"/>
      <c r="P121" s="74"/>
      <c r="Q121" s="637" t="s">
        <v>110</v>
      </c>
      <c r="R121" s="638"/>
      <c r="S121" s="80" t="s">
        <v>61</v>
      </c>
      <c r="T121" s="81">
        <f>T122+T123+T124</f>
        <v>25.4</v>
      </c>
      <c r="U121" s="78"/>
      <c r="V121" s="78"/>
      <c r="W121" s="637" t="s">
        <v>110</v>
      </c>
      <c r="X121" s="637"/>
      <c r="Y121" s="638"/>
      <c r="Z121" s="74"/>
      <c r="AA121" s="74"/>
      <c r="AB121" s="532"/>
      <c r="AC121" s="80" t="s">
        <v>61</v>
      </c>
      <c r="AD121" s="81">
        <f>AD122+AD123+AD124</f>
        <v>2.2999999999999998</v>
      </c>
      <c r="AE121" s="78"/>
      <c r="AF121" s="78"/>
      <c r="AG121" s="78"/>
      <c r="AH121" s="79"/>
    </row>
    <row r="122" spans="1:34" s="12" customFormat="1" ht="66.75" customHeight="1" x14ac:dyDescent="0.35">
      <c r="A122" s="72"/>
      <c r="B122" s="73"/>
      <c r="C122" s="74"/>
      <c r="D122" s="74"/>
      <c r="E122" s="74"/>
      <c r="F122" s="112"/>
      <c r="G122" s="76" t="s">
        <v>50</v>
      </c>
      <c r="H122" s="81">
        <f>H110</f>
        <v>7.3</v>
      </c>
      <c r="I122" s="78"/>
      <c r="J122" s="78"/>
      <c r="K122" s="78"/>
      <c r="L122" s="79"/>
      <c r="M122" s="72"/>
      <c r="N122" s="73"/>
      <c r="O122" s="74"/>
      <c r="P122" s="74"/>
      <c r="Q122" s="74"/>
      <c r="R122" s="112"/>
      <c r="S122" s="76" t="s">
        <v>50</v>
      </c>
      <c r="T122" s="81">
        <f>T110</f>
        <v>7.3</v>
      </c>
      <c r="U122" s="78"/>
      <c r="V122" s="78"/>
      <c r="W122" s="78"/>
      <c r="X122" s="79"/>
      <c r="Y122" s="74"/>
      <c r="Z122" s="74"/>
      <c r="AA122" s="74"/>
      <c r="AB122" s="532"/>
      <c r="AC122" s="76" t="s">
        <v>50</v>
      </c>
      <c r="AD122" s="81">
        <f>AD110</f>
        <v>0</v>
      </c>
      <c r="AE122" s="78"/>
      <c r="AF122" s="78"/>
      <c r="AG122" s="78"/>
      <c r="AH122" s="79"/>
    </row>
    <row r="123" spans="1:34" s="12" customFormat="1" ht="66.75" customHeight="1" x14ac:dyDescent="0.35">
      <c r="A123" s="72"/>
      <c r="B123" s="73"/>
      <c r="C123" s="74"/>
      <c r="D123" s="74"/>
      <c r="E123" s="49"/>
      <c r="F123" s="50"/>
      <c r="G123" s="76" t="s">
        <v>51</v>
      </c>
      <c r="H123" s="81">
        <f>H111</f>
        <v>7.7</v>
      </c>
      <c r="I123" s="78"/>
      <c r="J123" s="78"/>
      <c r="K123" s="78"/>
      <c r="L123" s="79"/>
      <c r="M123" s="72"/>
      <c r="N123" s="73"/>
      <c r="O123" s="74"/>
      <c r="P123" s="74"/>
      <c r="Q123" s="49"/>
      <c r="R123" s="50"/>
      <c r="S123" s="76" t="s">
        <v>51</v>
      </c>
      <c r="T123" s="81">
        <f>T111</f>
        <v>10</v>
      </c>
      <c r="U123" s="78"/>
      <c r="V123" s="78"/>
      <c r="W123" s="78"/>
      <c r="X123" s="79"/>
      <c r="Y123" s="74"/>
      <c r="Z123" s="74"/>
      <c r="AA123" s="49"/>
      <c r="AB123" s="514"/>
      <c r="AC123" s="76" t="s">
        <v>51</v>
      </c>
      <c r="AD123" s="81">
        <f>AD111</f>
        <v>2.2999999999999998</v>
      </c>
      <c r="AE123" s="78"/>
      <c r="AF123" s="78"/>
      <c r="AG123" s="78"/>
      <c r="AH123" s="79"/>
    </row>
    <row r="124" spans="1:34" s="12" customFormat="1" ht="66.75" customHeight="1" x14ac:dyDescent="0.35">
      <c r="A124" s="82"/>
      <c r="B124" s="83"/>
      <c r="C124" s="84"/>
      <c r="D124" s="84"/>
      <c r="E124" s="85"/>
      <c r="F124" s="56"/>
      <c r="G124" s="87" t="s">
        <v>52</v>
      </c>
      <c r="H124" s="114">
        <f>H112</f>
        <v>8.1</v>
      </c>
      <c r="I124" s="89"/>
      <c r="J124" s="89"/>
      <c r="K124" s="89"/>
      <c r="L124" s="90"/>
      <c r="M124" s="82"/>
      <c r="N124" s="83"/>
      <c r="O124" s="84"/>
      <c r="P124" s="84"/>
      <c r="Q124" s="85"/>
      <c r="R124" s="56"/>
      <c r="S124" s="87" t="s">
        <v>52</v>
      </c>
      <c r="T124" s="114">
        <f>T112</f>
        <v>8.1</v>
      </c>
      <c r="U124" s="89"/>
      <c r="V124" s="89"/>
      <c r="W124" s="89"/>
      <c r="X124" s="90"/>
      <c r="Y124" s="84"/>
      <c r="Z124" s="84"/>
      <c r="AA124" s="85"/>
      <c r="AB124" s="55"/>
      <c r="AC124" s="87" t="s">
        <v>52</v>
      </c>
      <c r="AD124" s="114">
        <f>AD112</f>
        <v>0</v>
      </c>
      <c r="AE124" s="89"/>
      <c r="AF124" s="89"/>
      <c r="AG124" s="89"/>
      <c r="AH124" s="90"/>
    </row>
    <row r="125" spans="1:34" s="12" customFormat="1" ht="66.75" customHeight="1" x14ac:dyDescent="0.35">
      <c r="A125" s="684" t="s">
        <v>113</v>
      </c>
      <c r="B125" s="839"/>
      <c r="C125" s="839"/>
      <c r="D125" s="839"/>
      <c r="E125" s="839"/>
      <c r="F125" s="839"/>
      <c r="G125" s="839"/>
      <c r="H125" s="839"/>
      <c r="I125" s="839"/>
      <c r="J125" s="839"/>
      <c r="K125" s="839"/>
      <c r="L125" s="840"/>
      <c r="M125" s="684" t="s">
        <v>113</v>
      </c>
      <c r="N125" s="845"/>
      <c r="O125" s="845"/>
      <c r="P125" s="845"/>
      <c r="Q125" s="845"/>
      <c r="R125" s="845"/>
      <c r="S125" s="845"/>
      <c r="T125" s="845"/>
      <c r="U125" s="845"/>
      <c r="V125" s="845"/>
      <c r="W125" s="845"/>
      <c r="X125" s="846"/>
      <c r="Y125" s="525"/>
      <c r="Z125" s="525"/>
      <c r="AA125" s="525"/>
      <c r="AB125" s="875" t="s">
        <v>305</v>
      </c>
      <c r="AC125" s="876"/>
      <c r="AD125" s="876"/>
      <c r="AE125" s="876"/>
      <c r="AF125" s="876"/>
      <c r="AG125" s="876"/>
      <c r="AH125" s="877"/>
    </row>
    <row r="126" spans="1:34" s="12" customFormat="1" ht="63" customHeight="1" x14ac:dyDescent="0.35">
      <c r="A126" s="635" t="s">
        <v>55</v>
      </c>
      <c r="B126" s="635" t="s">
        <v>114</v>
      </c>
      <c r="C126" s="805" t="s">
        <v>115</v>
      </c>
      <c r="D126" s="629" t="s">
        <v>58</v>
      </c>
      <c r="E126" s="635" t="s">
        <v>116</v>
      </c>
      <c r="F126" s="655" t="s">
        <v>79</v>
      </c>
      <c r="G126" s="9" t="s">
        <v>61</v>
      </c>
      <c r="H126" s="10">
        <f>H127+H128+H129</f>
        <v>50588.9</v>
      </c>
      <c r="I126" s="626" t="s">
        <v>62</v>
      </c>
      <c r="J126" s="627"/>
      <c r="K126" s="627"/>
      <c r="L126" s="628"/>
      <c r="M126" s="635" t="s">
        <v>55</v>
      </c>
      <c r="N126" s="635" t="s">
        <v>114</v>
      </c>
      <c r="O126" s="805" t="s">
        <v>115</v>
      </c>
      <c r="P126" s="629" t="s">
        <v>58</v>
      </c>
      <c r="Q126" s="635" t="s">
        <v>116</v>
      </c>
      <c r="R126" s="655" t="s">
        <v>79</v>
      </c>
      <c r="S126" s="9" t="s">
        <v>61</v>
      </c>
      <c r="T126" s="10">
        <f>T127+T128+T129</f>
        <v>50588.9</v>
      </c>
      <c r="U126" s="626" t="s">
        <v>62</v>
      </c>
      <c r="V126" s="627"/>
      <c r="W126" s="627"/>
      <c r="X126" s="628"/>
      <c r="Y126" s="805" t="s">
        <v>115</v>
      </c>
      <c r="Z126" s="629" t="s">
        <v>58</v>
      </c>
      <c r="AA126" s="635" t="s">
        <v>116</v>
      </c>
      <c r="AB126" s="655" t="s">
        <v>79</v>
      </c>
      <c r="AC126" s="9" t="s">
        <v>61</v>
      </c>
      <c r="AD126" s="10">
        <f>T126-H126</f>
        <v>0</v>
      </c>
      <c r="AE126" s="626" t="s">
        <v>62</v>
      </c>
      <c r="AF126" s="627"/>
      <c r="AG126" s="627"/>
      <c r="AH126" s="628"/>
    </row>
    <row r="127" spans="1:34" s="12" customFormat="1" ht="134.25" customHeight="1" x14ac:dyDescent="0.35">
      <c r="A127" s="636"/>
      <c r="B127" s="636"/>
      <c r="C127" s="806"/>
      <c r="D127" s="630"/>
      <c r="E127" s="636"/>
      <c r="F127" s="665"/>
      <c r="G127" s="15" t="s">
        <v>50</v>
      </c>
      <c r="H127" s="20">
        <v>16000</v>
      </c>
      <c r="I127" s="21" t="s">
        <v>63</v>
      </c>
      <c r="J127" s="101">
        <f>H127</f>
        <v>16000</v>
      </c>
      <c r="K127" s="102">
        <f>H128</f>
        <v>16848</v>
      </c>
      <c r="L127" s="102">
        <f>H129</f>
        <v>17740.900000000001</v>
      </c>
      <c r="M127" s="636"/>
      <c r="N127" s="636"/>
      <c r="O127" s="806"/>
      <c r="P127" s="630"/>
      <c r="Q127" s="636"/>
      <c r="R127" s="665"/>
      <c r="S127" s="15" t="s">
        <v>50</v>
      </c>
      <c r="T127" s="20">
        <v>16000</v>
      </c>
      <c r="U127" s="21" t="s">
        <v>63</v>
      </c>
      <c r="V127" s="101">
        <f>T127</f>
        <v>16000</v>
      </c>
      <c r="W127" s="102">
        <f>T128</f>
        <v>16848</v>
      </c>
      <c r="X127" s="102">
        <f>T129</f>
        <v>17740.900000000001</v>
      </c>
      <c r="Y127" s="806"/>
      <c r="Z127" s="630"/>
      <c r="AA127" s="636"/>
      <c r="AB127" s="665"/>
      <c r="AC127" s="15" t="s">
        <v>50</v>
      </c>
      <c r="AD127" s="20">
        <f>T127-H127</f>
        <v>0</v>
      </c>
      <c r="AE127" s="21" t="s">
        <v>63</v>
      </c>
      <c r="AF127" s="101">
        <f>AD127</f>
        <v>0</v>
      </c>
      <c r="AG127" s="102">
        <f>AD128</f>
        <v>0</v>
      </c>
      <c r="AH127" s="102">
        <f>AD129</f>
        <v>0</v>
      </c>
    </row>
    <row r="128" spans="1:34" s="12" customFormat="1" ht="59.25" customHeight="1" x14ac:dyDescent="0.35">
      <c r="A128" s="636"/>
      <c r="B128" s="636"/>
      <c r="C128" s="806"/>
      <c r="D128" s="22"/>
      <c r="E128" s="636"/>
      <c r="F128" s="665"/>
      <c r="G128" s="15" t="s">
        <v>51</v>
      </c>
      <c r="H128" s="20">
        <v>16848</v>
      </c>
      <c r="I128" s="626" t="s">
        <v>64</v>
      </c>
      <c r="J128" s="627"/>
      <c r="K128" s="627"/>
      <c r="L128" s="628"/>
      <c r="M128" s="636"/>
      <c r="N128" s="636"/>
      <c r="O128" s="806"/>
      <c r="P128" s="22"/>
      <c r="Q128" s="636"/>
      <c r="R128" s="665"/>
      <c r="S128" s="15" t="s">
        <v>51</v>
      </c>
      <c r="T128" s="20">
        <v>16848</v>
      </c>
      <c r="U128" s="626" t="s">
        <v>64</v>
      </c>
      <c r="V128" s="627"/>
      <c r="W128" s="627"/>
      <c r="X128" s="628"/>
      <c r="Y128" s="806"/>
      <c r="Z128" s="22"/>
      <c r="AA128" s="636"/>
      <c r="AB128" s="665"/>
      <c r="AC128" s="15" t="s">
        <v>51</v>
      </c>
      <c r="AD128" s="20">
        <f>T128-H128</f>
        <v>0</v>
      </c>
      <c r="AE128" s="626" t="s">
        <v>64</v>
      </c>
      <c r="AF128" s="627"/>
      <c r="AG128" s="627"/>
      <c r="AH128" s="628"/>
    </row>
    <row r="129" spans="1:34" s="12" customFormat="1" ht="134.25" customHeight="1" x14ac:dyDescent="0.35">
      <c r="A129" s="636"/>
      <c r="B129" s="636"/>
      <c r="C129" s="806"/>
      <c r="D129" s="22"/>
      <c r="E129" s="636"/>
      <c r="F129" s="665"/>
      <c r="G129" s="15" t="s">
        <v>52</v>
      </c>
      <c r="H129" s="20">
        <v>17740.900000000001</v>
      </c>
      <c r="I129" s="17" t="s">
        <v>65</v>
      </c>
      <c r="J129" s="115">
        <v>25</v>
      </c>
      <c r="K129" s="116">
        <v>26</v>
      </c>
      <c r="L129" s="116">
        <v>27</v>
      </c>
      <c r="M129" s="636"/>
      <c r="N129" s="636"/>
      <c r="O129" s="806"/>
      <c r="P129" s="22"/>
      <c r="Q129" s="636"/>
      <c r="R129" s="665"/>
      <c r="S129" s="15" t="s">
        <v>52</v>
      </c>
      <c r="T129" s="20">
        <v>17740.900000000001</v>
      </c>
      <c r="U129" s="17" t="s">
        <v>65</v>
      </c>
      <c r="V129" s="115">
        <v>25</v>
      </c>
      <c r="W129" s="116">
        <v>60</v>
      </c>
      <c r="X129" s="116">
        <v>60</v>
      </c>
      <c r="Y129" s="806"/>
      <c r="Z129" s="22"/>
      <c r="AA129" s="636"/>
      <c r="AB129" s="665"/>
      <c r="AC129" s="15" t="s">
        <v>52</v>
      </c>
      <c r="AD129" s="20">
        <f>T129-H129</f>
        <v>0</v>
      </c>
      <c r="AE129" s="17" t="s">
        <v>65</v>
      </c>
      <c r="AF129" s="18">
        <f t="shared" ref="AF129:AF130" si="71">V129-J129</f>
        <v>0</v>
      </c>
      <c r="AG129" s="18">
        <f t="shared" ref="AG129:AG130" si="72">W129-K129</f>
        <v>34</v>
      </c>
      <c r="AH129" s="18">
        <f t="shared" ref="AH129:AH130" si="73">X129-L129</f>
        <v>33</v>
      </c>
    </row>
    <row r="130" spans="1:34" s="12" customFormat="1" ht="134.25" customHeight="1" x14ac:dyDescent="0.35">
      <c r="A130" s="636"/>
      <c r="B130" s="636"/>
      <c r="C130" s="806"/>
      <c r="D130" s="22"/>
      <c r="E130" s="636"/>
      <c r="F130" s="665"/>
      <c r="G130" s="43"/>
      <c r="H130" s="42"/>
      <c r="I130" s="17" t="s">
        <v>66</v>
      </c>
      <c r="J130" s="117">
        <v>32000</v>
      </c>
      <c r="K130" s="118">
        <v>33696</v>
      </c>
      <c r="L130" s="118">
        <v>35482</v>
      </c>
      <c r="M130" s="636"/>
      <c r="N130" s="636"/>
      <c r="O130" s="806"/>
      <c r="P130" s="22"/>
      <c r="Q130" s="636"/>
      <c r="R130" s="665"/>
      <c r="S130" s="43"/>
      <c r="T130" s="42"/>
      <c r="U130" s="17" t="s">
        <v>66</v>
      </c>
      <c r="V130" s="117">
        <v>32000</v>
      </c>
      <c r="W130" s="118">
        <v>33696</v>
      </c>
      <c r="X130" s="118">
        <v>35482</v>
      </c>
      <c r="Y130" s="806"/>
      <c r="Z130" s="22"/>
      <c r="AA130" s="636"/>
      <c r="AB130" s="665"/>
      <c r="AC130" s="43"/>
      <c r="AD130" s="42"/>
      <c r="AE130" s="17" t="s">
        <v>66</v>
      </c>
      <c r="AF130" s="18">
        <f t="shared" si="71"/>
        <v>0</v>
      </c>
      <c r="AG130" s="18">
        <f t="shared" si="72"/>
        <v>0</v>
      </c>
      <c r="AH130" s="18">
        <f t="shared" si="73"/>
        <v>0</v>
      </c>
    </row>
    <row r="131" spans="1:34" s="12" customFormat="1" ht="59.25" customHeight="1" x14ac:dyDescent="0.35">
      <c r="A131" s="636"/>
      <c r="B131" s="636"/>
      <c r="C131" s="806"/>
      <c r="D131" s="22"/>
      <c r="E131" s="636"/>
      <c r="F131" s="665"/>
      <c r="G131" s="43"/>
      <c r="H131" s="42"/>
      <c r="I131" s="626" t="s">
        <v>67</v>
      </c>
      <c r="J131" s="627"/>
      <c r="K131" s="627"/>
      <c r="L131" s="628"/>
      <c r="M131" s="636"/>
      <c r="N131" s="636"/>
      <c r="O131" s="806"/>
      <c r="P131" s="22"/>
      <c r="Q131" s="636"/>
      <c r="R131" s="665"/>
      <c r="S131" s="43"/>
      <c r="T131" s="42"/>
      <c r="U131" s="626" t="s">
        <v>67</v>
      </c>
      <c r="V131" s="627"/>
      <c r="W131" s="627"/>
      <c r="X131" s="628"/>
      <c r="Y131" s="806"/>
      <c r="Z131" s="22"/>
      <c r="AA131" s="636"/>
      <c r="AB131" s="665"/>
      <c r="AC131" s="43"/>
      <c r="AD131" s="42"/>
      <c r="AE131" s="626" t="s">
        <v>67</v>
      </c>
      <c r="AF131" s="627"/>
      <c r="AG131" s="627"/>
      <c r="AH131" s="628"/>
    </row>
    <row r="132" spans="1:34" s="12" customFormat="1" ht="134.25" customHeight="1" x14ac:dyDescent="0.35">
      <c r="A132" s="636"/>
      <c r="B132" s="636"/>
      <c r="C132" s="806"/>
      <c r="D132" s="22"/>
      <c r="E132" s="636"/>
      <c r="F132" s="665"/>
      <c r="G132" s="43"/>
      <c r="H132" s="42"/>
      <c r="I132" s="35" t="s">
        <v>109</v>
      </c>
      <c r="J132" s="20">
        <f>J127/J130</f>
        <v>0.5</v>
      </c>
      <c r="K132" s="20">
        <f>K127/K130</f>
        <v>0.5</v>
      </c>
      <c r="L132" s="20">
        <f>L127/L130</f>
        <v>0.49999718166957896</v>
      </c>
      <c r="M132" s="636"/>
      <c r="N132" s="636"/>
      <c r="O132" s="806"/>
      <c r="P132" s="22"/>
      <c r="Q132" s="636"/>
      <c r="R132" s="665"/>
      <c r="S132" s="43"/>
      <c r="T132" s="42"/>
      <c r="U132" s="35" t="s">
        <v>109</v>
      </c>
      <c r="V132" s="20">
        <f>V127/V130</f>
        <v>0.5</v>
      </c>
      <c r="W132" s="20">
        <f>W127/W130</f>
        <v>0.5</v>
      </c>
      <c r="X132" s="20">
        <f>X127/X130</f>
        <v>0.49999718166957896</v>
      </c>
      <c r="Y132" s="806"/>
      <c r="Z132" s="22"/>
      <c r="AA132" s="636"/>
      <c r="AB132" s="665"/>
      <c r="AC132" s="43"/>
      <c r="AD132" s="42"/>
      <c r="AE132" s="35" t="s">
        <v>109</v>
      </c>
      <c r="AF132" s="18">
        <f>V132-J132</f>
        <v>0</v>
      </c>
      <c r="AG132" s="18">
        <f t="shared" ref="AG132" si="74">W132-K132</f>
        <v>0</v>
      </c>
      <c r="AH132" s="18">
        <f t="shared" ref="AH132" si="75">X132-L132</f>
        <v>0</v>
      </c>
    </row>
    <row r="133" spans="1:34" s="12" customFormat="1" ht="45.75" customHeight="1" x14ac:dyDescent="0.35">
      <c r="A133" s="636"/>
      <c r="B133" s="636"/>
      <c r="C133" s="806"/>
      <c r="D133" s="22"/>
      <c r="E133" s="636"/>
      <c r="F133" s="665"/>
      <c r="G133" s="43"/>
      <c r="H133" s="42"/>
      <c r="I133" s="626" t="s">
        <v>69</v>
      </c>
      <c r="J133" s="627"/>
      <c r="K133" s="627"/>
      <c r="L133" s="628"/>
      <c r="M133" s="636"/>
      <c r="N133" s="636"/>
      <c r="O133" s="806"/>
      <c r="P133" s="22"/>
      <c r="Q133" s="636"/>
      <c r="R133" s="665"/>
      <c r="S133" s="43"/>
      <c r="T133" s="42"/>
      <c r="U133" s="626" t="s">
        <v>69</v>
      </c>
      <c r="V133" s="627"/>
      <c r="W133" s="627"/>
      <c r="X133" s="628"/>
      <c r="Y133" s="806"/>
      <c r="Z133" s="22"/>
      <c r="AA133" s="636"/>
      <c r="AB133" s="665"/>
      <c r="AC133" s="43"/>
      <c r="AD133" s="42"/>
      <c r="AE133" s="626" t="s">
        <v>69</v>
      </c>
      <c r="AF133" s="627"/>
      <c r="AG133" s="627"/>
      <c r="AH133" s="628"/>
    </row>
    <row r="134" spans="1:34" s="12" customFormat="1" ht="284.25" customHeight="1" x14ac:dyDescent="0.35">
      <c r="A134" s="636"/>
      <c r="B134" s="636"/>
      <c r="C134" s="806"/>
      <c r="D134" s="22"/>
      <c r="E134" s="636"/>
      <c r="F134" s="665"/>
      <c r="G134" s="43"/>
      <c r="H134" s="42"/>
      <c r="I134" s="119" t="s">
        <v>70</v>
      </c>
      <c r="J134" s="104">
        <v>100</v>
      </c>
      <c r="K134" s="120">
        <v>105.3</v>
      </c>
      <c r="L134" s="120">
        <v>105.3</v>
      </c>
      <c r="M134" s="636"/>
      <c r="N134" s="636"/>
      <c r="O134" s="806"/>
      <c r="P134" s="22"/>
      <c r="Q134" s="636"/>
      <c r="R134" s="665"/>
      <c r="S134" s="43"/>
      <c r="T134" s="42"/>
      <c r="U134" s="119" t="s">
        <v>70</v>
      </c>
      <c r="V134" s="104">
        <v>100</v>
      </c>
      <c r="W134" s="120">
        <v>105.3</v>
      </c>
      <c r="X134" s="120">
        <v>105.3</v>
      </c>
      <c r="Y134" s="806"/>
      <c r="Z134" s="22"/>
      <c r="AA134" s="636"/>
      <c r="AB134" s="665"/>
      <c r="AC134" s="43"/>
      <c r="AD134" s="42"/>
      <c r="AE134" s="119" t="s">
        <v>70</v>
      </c>
      <c r="AF134" s="18">
        <f>V134-J134</f>
        <v>0</v>
      </c>
      <c r="AG134" s="18">
        <f t="shared" ref="AG134" si="76">W134-K134</f>
        <v>0</v>
      </c>
      <c r="AH134" s="18">
        <f t="shared" ref="AH134" si="77">X134-L134</f>
        <v>0</v>
      </c>
    </row>
    <row r="135" spans="1:34" s="12" customFormat="1" ht="86.25" customHeight="1" x14ac:dyDescent="0.35">
      <c r="A135" s="121"/>
      <c r="B135" s="122"/>
      <c r="C135" s="786" t="s">
        <v>117</v>
      </c>
      <c r="D135" s="786"/>
      <c r="E135" s="786"/>
      <c r="F135" s="786"/>
      <c r="G135" s="70" t="s">
        <v>61</v>
      </c>
      <c r="H135" s="71">
        <f>H136+H137+H138</f>
        <v>50588.9</v>
      </c>
      <c r="I135" s="109"/>
      <c r="J135" s="109"/>
      <c r="K135" s="109"/>
      <c r="L135" s="110"/>
      <c r="M135" s="121"/>
      <c r="N135" s="122"/>
      <c r="O135" s="786" t="s">
        <v>117</v>
      </c>
      <c r="P135" s="786"/>
      <c r="Q135" s="786"/>
      <c r="R135" s="786"/>
      <c r="S135" s="511" t="s">
        <v>61</v>
      </c>
      <c r="T135" s="71">
        <f>T136+T137+T138</f>
        <v>50588.9</v>
      </c>
      <c r="U135" s="109"/>
      <c r="V135" s="109"/>
      <c r="W135" s="109"/>
      <c r="X135" s="110"/>
      <c r="Y135" s="786" t="s">
        <v>117</v>
      </c>
      <c r="Z135" s="786"/>
      <c r="AA135" s="786"/>
      <c r="AB135" s="786"/>
      <c r="AC135" s="70" t="s">
        <v>61</v>
      </c>
      <c r="AD135" s="71">
        <f>AD136+AD137+AD138</f>
        <v>0</v>
      </c>
      <c r="AE135" s="109"/>
      <c r="AF135" s="109"/>
      <c r="AG135" s="109"/>
      <c r="AH135" s="110"/>
    </row>
    <row r="136" spans="1:34" s="12" customFormat="1" ht="80.25" customHeight="1" x14ac:dyDescent="0.35">
      <c r="A136" s="72"/>
      <c r="B136" s="73"/>
      <c r="C136" s="74"/>
      <c r="D136" s="74"/>
      <c r="E136" s="49"/>
      <c r="F136" s="100"/>
      <c r="G136" s="76" t="s">
        <v>50</v>
      </c>
      <c r="H136" s="81">
        <f>H140</f>
        <v>16000</v>
      </c>
      <c r="I136" s="78"/>
      <c r="J136" s="78"/>
      <c r="K136" s="78"/>
      <c r="L136" s="79"/>
      <c r="M136" s="72"/>
      <c r="N136" s="73"/>
      <c r="O136" s="74"/>
      <c r="P136" s="74"/>
      <c r="Q136" s="49"/>
      <c r="R136" s="100"/>
      <c r="S136" s="513" t="s">
        <v>50</v>
      </c>
      <c r="T136" s="81">
        <f>T140</f>
        <v>16000</v>
      </c>
      <c r="U136" s="78"/>
      <c r="V136" s="78"/>
      <c r="W136" s="78"/>
      <c r="X136" s="79"/>
      <c r="Y136" s="74"/>
      <c r="Z136" s="74"/>
      <c r="AA136" s="49"/>
      <c r="AB136" s="100"/>
      <c r="AC136" s="76" t="s">
        <v>50</v>
      </c>
      <c r="AD136" s="81">
        <f>AD140</f>
        <v>0</v>
      </c>
      <c r="AE136" s="78"/>
      <c r="AF136" s="78"/>
      <c r="AG136" s="78"/>
      <c r="AH136" s="79"/>
    </row>
    <row r="137" spans="1:34" s="12" customFormat="1" ht="53.25" customHeight="1" x14ac:dyDescent="0.35">
      <c r="A137" s="72"/>
      <c r="B137" s="73"/>
      <c r="C137" s="74"/>
      <c r="D137" s="74"/>
      <c r="E137" s="49"/>
      <c r="F137" s="100"/>
      <c r="G137" s="76" t="s">
        <v>51</v>
      </c>
      <c r="H137" s="81">
        <f>H141</f>
        <v>16848</v>
      </c>
      <c r="I137" s="78"/>
      <c r="J137" s="78"/>
      <c r="K137" s="78"/>
      <c r="L137" s="79"/>
      <c r="M137" s="72"/>
      <c r="N137" s="73"/>
      <c r="O137" s="74"/>
      <c r="P137" s="74"/>
      <c r="Q137" s="49"/>
      <c r="R137" s="100"/>
      <c r="S137" s="513" t="s">
        <v>51</v>
      </c>
      <c r="T137" s="81">
        <f>T141</f>
        <v>16848</v>
      </c>
      <c r="U137" s="78"/>
      <c r="V137" s="78"/>
      <c r="W137" s="78"/>
      <c r="X137" s="79"/>
      <c r="Y137" s="74"/>
      <c r="Z137" s="74"/>
      <c r="AA137" s="49"/>
      <c r="AB137" s="100"/>
      <c r="AC137" s="76" t="s">
        <v>51</v>
      </c>
      <c r="AD137" s="81">
        <f>AD141</f>
        <v>0</v>
      </c>
      <c r="AE137" s="78"/>
      <c r="AF137" s="78"/>
      <c r="AG137" s="78"/>
      <c r="AH137" s="79"/>
    </row>
    <row r="138" spans="1:34" s="12" customFormat="1" ht="80.25" customHeight="1" x14ac:dyDescent="0.35">
      <c r="A138" s="72"/>
      <c r="B138" s="73"/>
      <c r="C138" s="74"/>
      <c r="D138" s="74"/>
      <c r="E138" s="49"/>
      <c r="F138" s="75"/>
      <c r="G138" s="76" t="s">
        <v>52</v>
      </c>
      <c r="H138" s="81">
        <f>H142</f>
        <v>17740.900000000001</v>
      </c>
      <c r="I138" s="78"/>
      <c r="J138" s="78"/>
      <c r="K138" s="78"/>
      <c r="L138" s="79"/>
      <c r="M138" s="72"/>
      <c r="N138" s="73"/>
      <c r="O138" s="74"/>
      <c r="P138" s="74"/>
      <c r="Q138" s="49"/>
      <c r="R138" s="75"/>
      <c r="S138" s="513" t="s">
        <v>52</v>
      </c>
      <c r="T138" s="81">
        <f>T142</f>
        <v>17740.900000000001</v>
      </c>
      <c r="U138" s="78"/>
      <c r="V138" s="78"/>
      <c r="W138" s="78"/>
      <c r="X138" s="79"/>
      <c r="Y138" s="74"/>
      <c r="Z138" s="74"/>
      <c r="AA138" s="49"/>
      <c r="AB138" s="75"/>
      <c r="AC138" s="76" t="s">
        <v>52</v>
      </c>
      <c r="AD138" s="81">
        <f>AD142</f>
        <v>0</v>
      </c>
      <c r="AE138" s="78"/>
      <c r="AF138" s="78"/>
      <c r="AG138" s="78"/>
      <c r="AH138" s="79"/>
    </row>
    <row r="139" spans="1:34" s="130" customFormat="1" ht="76.5" customHeight="1" x14ac:dyDescent="0.25">
      <c r="A139" s="123"/>
      <c r="B139" s="124"/>
      <c r="C139" s="124"/>
      <c r="D139" s="125"/>
      <c r="E139" s="787" t="s">
        <v>93</v>
      </c>
      <c r="F139" s="787"/>
      <c r="G139" s="126" t="s">
        <v>61</v>
      </c>
      <c r="H139" s="114">
        <f>H140+H141+H142</f>
        <v>50588.9</v>
      </c>
      <c r="I139" s="127"/>
      <c r="J139" s="128"/>
      <c r="K139" s="128"/>
      <c r="L139" s="129"/>
      <c r="M139" s="123"/>
      <c r="N139" s="124"/>
      <c r="O139" s="124"/>
      <c r="P139" s="125"/>
      <c r="Q139" s="787" t="s">
        <v>93</v>
      </c>
      <c r="R139" s="787"/>
      <c r="S139" s="126" t="s">
        <v>61</v>
      </c>
      <c r="T139" s="114">
        <f>T140+T141+T142</f>
        <v>50588.9</v>
      </c>
      <c r="U139" s="127"/>
      <c r="V139" s="128"/>
      <c r="W139" s="128"/>
      <c r="X139" s="129"/>
      <c r="Y139" s="124"/>
      <c r="Z139" s="125"/>
      <c r="AA139" s="787" t="s">
        <v>93</v>
      </c>
      <c r="AB139" s="787"/>
      <c r="AC139" s="126" t="s">
        <v>61</v>
      </c>
      <c r="AD139" s="114">
        <f>AD140+AD141+AD142</f>
        <v>0</v>
      </c>
      <c r="AE139" s="127"/>
      <c r="AF139" s="128"/>
      <c r="AG139" s="128"/>
      <c r="AH139" s="129"/>
    </row>
    <row r="140" spans="1:34" s="130" customFormat="1" ht="82.5" customHeight="1" x14ac:dyDescent="0.25">
      <c r="A140" s="131"/>
      <c r="B140" s="132"/>
      <c r="C140" s="132"/>
      <c r="D140" s="133"/>
      <c r="E140" s="134"/>
      <c r="F140" s="135"/>
      <c r="G140" s="136" t="s">
        <v>50</v>
      </c>
      <c r="H140" s="71">
        <f>H127</f>
        <v>16000</v>
      </c>
      <c r="I140" s="137"/>
      <c r="J140" s="138"/>
      <c r="K140" s="138"/>
      <c r="L140" s="139"/>
      <c r="M140" s="131"/>
      <c r="N140" s="132"/>
      <c r="O140" s="132"/>
      <c r="P140" s="133"/>
      <c r="Q140" s="134"/>
      <c r="R140" s="135"/>
      <c r="S140" s="512" t="s">
        <v>50</v>
      </c>
      <c r="T140" s="71">
        <f>T127</f>
        <v>16000</v>
      </c>
      <c r="U140" s="137"/>
      <c r="V140" s="138"/>
      <c r="W140" s="138"/>
      <c r="X140" s="139"/>
      <c r="Y140" s="132"/>
      <c r="Z140" s="133"/>
      <c r="AA140" s="134"/>
      <c r="AB140" s="135"/>
      <c r="AC140" s="136" t="s">
        <v>50</v>
      </c>
      <c r="AD140" s="71">
        <f>AD127</f>
        <v>0</v>
      </c>
      <c r="AE140" s="137"/>
      <c r="AF140" s="138"/>
      <c r="AG140" s="138"/>
      <c r="AH140" s="139"/>
    </row>
    <row r="141" spans="1:34" s="130" customFormat="1" ht="66.75" customHeight="1" x14ac:dyDescent="0.25">
      <c r="A141" s="140"/>
      <c r="B141" s="141"/>
      <c r="C141" s="141"/>
      <c r="D141" s="142"/>
      <c r="E141" s="143"/>
      <c r="F141" s="144"/>
      <c r="G141" s="76" t="s">
        <v>51</v>
      </c>
      <c r="H141" s="81">
        <f>H128</f>
        <v>16848</v>
      </c>
      <c r="I141" s="145"/>
      <c r="J141" s="146"/>
      <c r="K141" s="146"/>
      <c r="L141" s="147"/>
      <c r="M141" s="140"/>
      <c r="N141" s="141"/>
      <c r="O141" s="141"/>
      <c r="P141" s="142"/>
      <c r="Q141" s="143"/>
      <c r="R141" s="144"/>
      <c r="S141" s="513" t="s">
        <v>51</v>
      </c>
      <c r="T141" s="81">
        <f>T128</f>
        <v>16848</v>
      </c>
      <c r="U141" s="145"/>
      <c r="V141" s="146"/>
      <c r="W141" s="146"/>
      <c r="X141" s="147"/>
      <c r="Y141" s="141"/>
      <c r="Z141" s="142"/>
      <c r="AA141" s="143"/>
      <c r="AB141" s="144"/>
      <c r="AC141" s="76" t="s">
        <v>51</v>
      </c>
      <c r="AD141" s="81">
        <f>AD128</f>
        <v>0</v>
      </c>
      <c r="AE141" s="145"/>
      <c r="AF141" s="146"/>
      <c r="AG141" s="146"/>
      <c r="AH141" s="147"/>
    </row>
    <row r="142" spans="1:34" s="12" customFormat="1" ht="70.5" customHeight="1" x14ac:dyDescent="0.35">
      <c r="A142" s="82"/>
      <c r="B142" s="83"/>
      <c r="C142" s="84"/>
      <c r="D142" s="84"/>
      <c r="E142" s="85"/>
      <c r="F142" s="86"/>
      <c r="G142" s="87" t="s">
        <v>52</v>
      </c>
      <c r="H142" s="114">
        <f>H129</f>
        <v>17740.900000000001</v>
      </c>
      <c r="I142" s="89"/>
      <c r="J142" s="89"/>
      <c r="K142" s="89"/>
      <c r="L142" s="90"/>
      <c r="M142" s="82"/>
      <c r="N142" s="83"/>
      <c r="O142" s="84"/>
      <c r="P142" s="84"/>
      <c r="Q142" s="85"/>
      <c r="R142" s="86"/>
      <c r="S142" s="87" t="s">
        <v>52</v>
      </c>
      <c r="T142" s="114">
        <f>T129</f>
        <v>17740.900000000001</v>
      </c>
      <c r="U142" s="89"/>
      <c r="V142" s="89"/>
      <c r="W142" s="89"/>
      <c r="X142" s="90"/>
      <c r="Y142" s="84"/>
      <c r="Z142" s="84"/>
      <c r="AA142" s="85"/>
      <c r="AB142" s="86"/>
      <c r="AC142" s="87" t="s">
        <v>52</v>
      </c>
      <c r="AD142" s="114">
        <f>AD129</f>
        <v>0</v>
      </c>
      <c r="AE142" s="89"/>
      <c r="AF142" s="89"/>
      <c r="AG142" s="89"/>
      <c r="AH142" s="90"/>
    </row>
    <row r="143" spans="1:34" s="12" customFormat="1" ht="84" customHeight="1" x14ac:dyDescent="0.35">
      <c r="A143" s="684" t="s">
        <v>118</v>
      </c>
      <c r="B143" s="839"/>
      <c r="C143" s="839"/>
      <c r="D143" s="839"/>
      <c r="E143" s="839"/>
      <c r="F143" s="839"/>
      <c r="G143" s="839"/>
      <c r="H143" s="839"/>
      <c r="I143" s="839"/>
      <c r="J143" s="839"/>
      <c r="K143" s="839"/>
      <c r="L143" s="840"/>
      <c r="M143" s="684" t="s">
        <v>118</v>
      </c>
      <c r="N143" s="839"/>
      <c r="O143" s="839"/>
      <c r="P143" s="839"/>
      <c r="Q143" s="839"/>
      <c r="R143" s="839"/>
      <c r="S143" s="839"/>
      <c r="T143" s="839"/>
      <c r="U143" s="839"/>
      <c r="V143" s="839"/>
      <c r="W143" s="839"/>
      <c r="X143" s="840"/>
      <c r="Y143" s="524"/>
      <c r="Z143" s="524"/>
      <c r="AA143" s="524"/>
      <c r="AB143" s="878" t="s">
        <v>304</v>
      </c>
      <c r="AC143" s="879"/>
      <c r="AD143" s="879"/>
      <c r="AE143" s="879"/>
      <c r="AF143" s="879"/>
      <c r="AG143" s="879"/>
      <c r="AH143" s="880"/>
    </row>
    <row r="144" spans="1:34" s="12" customFormat="1" ht="107.25" customHeight="1" x14ac:dyDescent="0.35">
      <c r="A144" s="841" t="s">
        <v>55</v>
      </c>
      <c r="B144" s="635" t="s">
        <v>119</v>
      </c>
      <c r="C144" s="808" t="s">
        <v>120</v>
      </c>
      <c r="D144" s="7" t="s">
        <v>58</v>
      </c>
      <c r="E144" s="635" t="s">
        <v>80</v>
      </c>
      <c r="F144" s="99" t="s">
        <v>79</v>
      </c>
      <c r="G144" s="9" t="s">
        <v>61</v>
      </c>
      <c r="H144" s="10">
        <f>H145+H146+H147</f>
        <v>9563.7999999999993</v>
      </c>
      <c r="I144" s="626" t="s">
        <v>62</v>
      </c>
      <c r="J144" s="627"/>
      <c r="K144" s="627"/>
      <c r="L144" s="628"/>
      <c r="M144" s="841" t="s">
        <v>55</v>
      </c>
      <c r="N144" s="635" t="s">
        <v>119</v>
      </c>
      <c r="O144" s="808" t="s">
        <v>120</v>
      </c>
      <c r="P144" s="7" t="s">
        <v>58</v>
      </c>
      <c r="Q144" s="635" t="s">
        <v>80</v>
      </c>
      <c r="R144" s="99" t="s">
        <v>79</v>
      </c>
      <c r="S144" s="9" t="s">
        <v>61</v>
      </c>
      <c r="T144" s="10">
        <f>T145+T146+T147</f>
        <v>6650.7000000000007</v>
      </c>
      <c r="U144" s="626" t="s">
        <v>62</v>
      </c>
      <c r="V144" s="627"/>
      <c r="W144" s="627"/>
      <c r="X144" s="628"/>
      <c r="Y144" s="808" t="s">
        <v>120</v>
      </c>
      <c r="Z144" s="7" t="s">
        <v>58</v>
      </c>
      <c r="AA144" s="635" t="s">
        <v>80</v>
      </c>
      <c r="AB144" s="99" t="s">
        <v>79</v>
      </c>
      <c r="AC144" s="9" t="s">
        <v>61</v>
      </c>
      <c r="AD144" s="10">
        <f>T144-H144</f>
        <v>-2913.0999999999985</v>
      </c>
      <c r="AE144" s="626" t="s">
        <v>62</v>
      </c>
      <c r="AF144" s="627"/>
      <c r="AG144" s="627"/>
      <c r="AH144" s="628"/>
    </row>
    <row r="145" spans="1:34" s="12" customFormat="1" ht="134.25" customHeight="1" x14ac:dyDescent="0.35">
      <c r="A145" s="842"/>
      <c r="B145" s="636"/>
      <c r="C145" s="724"/>
      <c r="D145" s="13"/>
      <c r="E145" s="636"/>
      <c r="F145" s="148"/>
      <c r="G145" s="15" t="s">
        <v>50</v>
      </c>
      <c r="H145" s="20">
        <v>3024.8</v>
      </c>
      <c r="I145" s="21" t="s">
        <v>63</v>
      </c>
      <c r="J145" s="149">
        <f>H145</f>
        <v>3024.8</v>
      </c>
      <c r="K145" s="150">
        <f>H146</f>
        <v>3185.1</v>
      </c>
      <c r="L145" s="150">
        <f>H147</f>
        <v>3353.9</v>
      </c>
      <c r="M145" s="842"/>
      <c r="N145" s="636"/>
      <c r="O145" s="724"/>
      <c r="P145" s="13"/>
      <c r="Q145" s="636"/>
      <c r="R145" s="148"/>
      <c r="S145" s="15" t="s">
        <v>50</v>
      </c>
      <c r="T145" s="20">
        <v>3024.8</v>
      </c>
      <c r="U145" s="21" t="s">
        <v>63</v>
      </c>
      <c r="V145" s="149">
        <f>T145</f>
        <v>3024.8</v>
      </c>
      <c r="W145" s="150">
        <f>T146</f>
        <v>272</v>
      </c>
      <c r="X145" s="150">
        <f>T147</f>
        <v>3353.9</v>
      </c>
      <c r="Y145" s="724"/>
      <c r="Z145" s="13"/>
      <c r="AA145" s="636"/>
      <c r="AB145" s="148"/>
      <c r="AC145" s="15" t="s">
        <v>50</v>
      </c>
      <c r="AD145" s="20">
        <f>T145-H145</f>
        <v>0</v>
      </c>
      <c r="AE145" s="21" t="s">
        <v>63</v>
      </c>
      <c r="AF145" s="149">
        <f>AD145</f>
        <v>0</v>
      </c>
      <c r="AG145" s="150">
        <f>AD146</f>
        <v>-2913.1</v>
      </c>
      <c r="AH145" s="150">
        <f>AD147</f>
        <v>0</v>
      </c>
    </row>
    <row r="146" spans="1:34" s="12" customFormat="1" ht="61.5" customHeight="1" x14ac:dyDescent="0.35">
      <c r="A146" s="842"/>
      <c r="B146" s="636"/>
      <c r="C146" s="724"/>
      <c r="D146" s="13"/>
      <c r="E146" s="636"/>
      <c r="F146" s="148"/>
      <c r="G146" s="15" t="s">
        <v>51</v>
      </c>
      <c r="H146" s="20">
        <v>3185.1</v>
      </c>
      <c r="I146" s="626" t="s">
        <v>64</v>
      </c>
      <c r="J146" s="627"/>
      <c r="K146" s="627"/>
      <c r="L146" s="628"/>
      <c r="M146" s="842"/>
      <c r="N146" s="636"/>
      <c r="O146" s="724"/>
      <c r="P146" s="13"/>
      <c r="Q146" s="636"/>
      <c r="R146" s="148"/>
      <c r="S146" s="15" t="s">
        <v>51</v>
      </c>
      <c r="T146" s="20">
        <v>272</v>
      </c>
      <c r="U146" s="626" t="s">
        <v>64</v>
      </c>
      <c r="V146" s="627"/>
      <c r="W146" s="627"/>
      <c r="X146" s="628"/>
      <c r="Y146" s="724"/>
      <c r="Z146" s="13"/>
      <c r="AA146" s="636"/>
      <c r="AB146" s="148"/>
      <c r="AC146" s="15" t="s">
        <v>51</v>
      </c>
      <c r="AD146" s="20">
        <f>T146-H146</f>
        <v>-2913.1</v>
      </c>
      <c r="AE146" s="626" t="s">
        <v>64</v>
      </c>
      <c r="AF146" s="627"/>
      <c r="AG146" s="627"/>
      <c r="AH146" s="628"/>
    </row>
    <row r="147" spans="1:34" s="12" customFormat="1" ht="243.75" customHeight="1" x14ac:dyDescent="0.35">
      <c r="A147" s="842"/>
      <c r="B147" s="636"/>
      <c r="C147" s="148"/>
      <c r="D147" s="13"/>
      <c r="E147" s="636"/>
      <c r="F147" s="148"/>
      <c r="G147" s="15" t="s">
        <v>52</v>
      </c>
      <c r="H147" s="20">
        <v>3353.9</v>
      </c>
      <c r="I147" s="151" t="s">
        <v>121</v>
      </c>
      <c r="J147" s="152">
        <v>100</v>
      </c>
      <c r="K147" s="153">
        <v>105</v>
      </c>
      <c r="L147" s="153">
        <v>110</v>
      </c>
      <c r="M147" s="842"/>
      <c r="N147" s="636"/>
      <c r="O147" s="148"/>
      <c r="P147" s="13"/>
      <c r="Q147" s="636"/>
      <c r="R147" s="148"/>
      <c r="S147" s="15" t="s">
        <v>52</v>
      </c>
      <c r="T147" s="20">
        <v>3353.9</v>
      </c>
      <c r="U147" s="151" t="s">
        <v>121</v>
      </c>
      <c r="V147" s="152">
        <v>100</v>
      </c>
      <c r="W147" s="153">
        <v>7</v>
      </c>
      <c r="X147" s="153">
        <v>110</v>
      </c>
      <c r="Y147" s="148"/>
      <c r="Z147" s="13"/>
      <c r="AA147" s="636"/>
      <c r="AB147" s="148"/>
      <c r="AC147" s="15" t="s">
        <v>52</v>
      </c>
      <c r="AD147" s="20">
        <f>T147-H147</f>
        <v>0</v>
      </c>
      <c r="AE147" s="151" t="s">
        <v>121</v>
      </c>
      <c r="AF147" s="18">
        <f>V147-J147</f>
        <v>0</v>
      </c>
      <c r="AG147" s="18">
        <f t="shared" ref="AG147" si="78">W147-K147</f>
        <v>-98</v>
      </c>
      <c r="AH147" s="18">
        <f t="shared" ref="AH147" si="79">X147-L147</f>
        <v>0</v>
      </c>
    </row>
    <row r="148" spans="1:34" s="12" customFormat="1" ht="49.5" customHeight="1" x14ac:dyDescent="0.35">
      <c r="A148" s="154"/>
      <c r="B148" s="51"/>
      <c r="C148" s="148"/>
      <c r="D148" s="13"/>
      <c r="E148" s="636"/>
      <c r="F148" s="148"/>
      <c r="G148" s="155"/>
      <c r="H148" s="156"/>
      <c r="I148" s="626" t="s">
        <v>67</v>
      </c>
      <c r="J148" s="627"/>
      <c r="K148" s="627"/>
      <c r="L148" s="628"/>
      <c r="M148" s="154"/>
      <c r="N148" s="51"/>
      <c r="O148" s="148"/>
      <c r="P148" s="13"/>
      <c r="Q148" s="636"/>
      <c r="R148" s="148"/>
      <c r="S148" s="155"/>
      <c r="T148" s="156"/>
      <c r="U148" s="626" t="s">
        <v>67</v>
      </c>
      <c r="V148" s="627"/>
      <c r="W148" s="627"/>
      <c r="X148" s="628"/>
      <c r="Y148" s="148"/>
      <c r="Z148" s="13"/>
      <c r="AA148" s="636"/>
      <c r="AB148" s="148"/>
      <c r="AC148" s="155"/>
      <c r="AD148" s="156"/>
      <c r="AE148" s="626" t="s">
        <v>67</v>
      </c>
      <c r="AF148" s="627"/>
      <c r="AG148" s="627"/>
      <c r="AH148" s="628"/>
    </row>
    <row r="149" spans="1:34" s="12" customFormat="1" ht="286.5" customHeight="1" x14ac:dyDescent="0.35">
      <c r="A149" s="154"/>
      <c r="B149" s="51"/>
      <c r="C149" s="148"/>
      <c r="D149" s="13"/>
      <c r="E149" s="51"/>
      <c r="F149" s="148"/>
      <c r="G149" s="155"/>
      <c r="H149" s="156"/>
      <c r="I149" s="157" t="s">
        <v>122</v>
      </c>
      <c r="J149" s="149">
        <f>(J145/J147)</f>
        <v>30.248000000000001</v>
      </c>
      <c r="K149" s="150">
        <f>(K145/K147)</f>
        <v>30.334285714285713</v>
      </c>
      <c r="L149" s="150">
        <f>(L145/L147)</f>
        <v>30.490000000000002</v>
      </c>
      <c r="M149" s="154"/>
      <c r="N149" s="51"/>
      <c r="O149" s="148"/>
      <c r="P149" s="13"/>
      <c r="Q149" s="51"/>
      <c r="R149" s="148"/>
      <c r="S149" s="155"/>
      <c r="T149" s="156"/>
      <c r="U149" s="157" t="s">
        <v>122</v>
      </c>
      <c r="V149" s="149">
        <f>(V145/V147)</f>
        <v>30.248000000000001</v>
      </c>
      <c r="W149" s="150">
        <f>(W145/W147)</f>
        <v>38.857142857142854</v>
      </c>
      <c r="X149" s="150">
        <f>(X145/X147)</f>
        <v>30.490000000000002</v>
      </c>
      <c r="Y149" s="148"/>
      <c r="Z149" s="13"/>
      <c r="AA149" s="51"/>
      <c r="AB149" s="148"/>
      <c r="AC149" s="155"/>
      <c r="AD149" s="156"/>
      <c r="AE149" s="157" t="s">
        <v>122</v>
      </c>
      <c r="AF149" s="18">
        <f>V149-J149</f>
        <v>0</v>
      </c>
      <c r="AG149" s="18">
        <f t="shared" ref="AG149" si="80">W149-K149</f>
        <v>8.5228571428571414</v>
      </c>
      <c r="AH149" s="18">
        <f t="shared" ref="AH149" si="81">X149-L149</f>
        <v>0</v>
      </c>
    </row>
    <row r="150" spans="1:34" s="12" customFormat="1" ht="47.25" customHeight="1" x14ac:dyDescent="0.35">
      <c r="A150" s="154"/>
      <c r="B150" s="51"/>
      <c r="C150" s="148"/>
      <c r="D150" s="13"/>
      <c r="E150" s="51"/>
      <c r="F150" s="148"/>
      <c r="G150" s="155"/>
      <c r="H150" s="156"/>
      <c r="I150" s="626" t="s">
        <v>123</v>
      </c>
      <c r="J150" s="627"/>
      <c r="K150" s="627"/>
      <c r="L150" s="628"/>
      <c r="M150" s="154"/>
      <c r="N150" s="51"/>
      <c r="O150" s="148"/>
      <c r="P150" s="13"/>
      <c r="Q150" s="51"/>
      <c r="R150" s="148"/>
      <c r="S150" s="155"/>
      <c r="T150" s="156"/>
      <c r="U150" s="626" t="s">
        <v>123</v>
      </c>
      <c r="V150" s="627"/>
      <c r="W150" s="627"/>
      <c r="X150" s="628"/>
      <c r="Y150" s="148"/>
      <c r="Z150" s="13"/>
      <c r="AA150" s="51"/>
      <c r="AB150" s="148"/>
      <c r="AC150" s="155"/>
      <c r="AD150" s="156"/>
      <c r="AE150" s="626" t="s">
        <v>123</v>
      </c>
      <c r="AF150" s="627"/>
      <c r="AG150" s="627"/>
      <c r="AH150" s="628"/>
    </row>
    <row r="151" spans="1:34" s="12" customFormat="1" ht="279" customHeight="1" x14ac:dyDescent="0.35">
      <c r="A151" s="154"/>
      <c r="B151" s="51"/>
      <c r="C151" s="148"/>
      <c r="D151" s="13"/>
      <c r="E151" s="51"/>
      <c r="F151" s="148"/>
      <c r="G151" s="155"/>
      <c r="H151" s="156"/>
      <c r="I151" s="159" t="s">
        <v>124</v>
      </c>
      <c r="J151" s="160">
        <v>100</v>
      </c>
      <c r="K151" s="161">
        <v>105.3</v>
      </c>
      <c r="L151" s="161">
        <v>105.3</v>
      </c>
      <c r="M151" s="154"/>
      <c r="N151" s="51"/>
      <c r="O151" s="148"/>
      <c r="P151" s="13"/>
      <c r="Q151" s="51"/>
      <c r="R151" s="148"/>
      <c r="S151" s="155"/>
      <c r="T151" s="156"/>
      <c r="U151" s="159" t="s">
        <v>316</v>
      </c>
      <c r="V151" s="160">
        <v>100</v>
      </c>
      <c r="W151" s="161">
        <v>7</v>
      </c>
      <c r="X151" s="161">
        <v>110</v>
      </c>
      <c r="Y151" s="148"/>
      <c r="Z151" s="13"/>
      <c r="AA151" s="51"/>
      <c r="AB151" s="148"/>
      <c r="AC151" s="155"/>
      <c r="AD151" s="156"/>
      <c r="AE151" s="159" t="s">
        <v>316</v>
      </c>
      <c r="AF151" s="18">
        <f>V151-J151</f>
        <v>0</v>
      </c>
      <c r="AG151" s="18">
        <f t="shared" ref="AG151" si="82">W151-K151</f>
        <v>-98.3</v>
      </c>
      <c r="AH151" s="18">
        <f t="shared" ref="AH151" si="83">X151-L151</f>
        <v>4.7000000000000028</v>
      </c>
    </row>
    <row r="152" spans="1:34" s="12" customFormat="1" ht="59.25" customHeight="1" x14ac:dyDescent="0.35">
      <c r="A152" s="154"/>
      <c r="B152" s="843"/>
      <c r="C152" s="676" t="s">
        <v>125</v>
      </c>
      <c r="D152" s="629" t="s">
        <v>58</v>
      </c>
      <c r="E152" s="635" t="s">
        <v>126</v>
      </c>
      <c r="F152" s="629" t="s">
        <v>79</v>
      </c>
      <c r="G152" s="9" t="s">
        <v>61</v>
      </c>
      <c r="H152" s="10">
        <f>H153+H154+H155</f>
        <v>43949.2</v>
      </c>
      <c r="I152" s="626" t="s">
        <v>62</v>
      </c>
      <c r="J152" s="627"/>
      <c r="K152" s="627"/>
      <c r="L152" s="628"/>
      <c r="M152" s="154"/>
      <c r="N152" s="843"/>
      <c r="O152" s="676" t="s">
        <v>125</v>
      </c>
      <c r="P152" s="629" t="s">
        <v>58</v>
      </c>
      <c r="Q152" s="635" t="s">
        <v>126</v>
      </c>
      <c r="R152" s="8" t="s">
        <v>79</v>
      </c>
      <c r="S152" s="9" t="s">
        <v>61</v>
      </c>
      <c r="T152" s="10">
        <f>T153+T154+T155</f>
        <v>30312.5</v>
      </c>
      <c r="U152" s="626" t="s">
        <v>62</v>
      </c>
      <c r="V152" s="627"/>
      <c r="W152" s="627"/>
      <c r="X152" s="628"/>
      <c r="Y152" s="676" t="s">
        <v>125</v>
      </c>
      <c r="Z152" s="7" t="s">
        <v>58</v>
      </c>
      <c r="AA152" s="635" t="s">
        <v>126</v>
      </c>
      <c r="AB152" s="8" t="s">
        <v>79</v>
      </c>
      <c r="AC152" s="9" t="s">
        <v>61</v>
      </c>
      <c r="AD152" s="10">
        <f>T152-H152</f>
        <v>-13636.699999999997</v>
      </c>
      <c r="AE152" s="626" t="s">
        <v>62</v>
      </c>
      <c r="AF152" s="627"/>
      <c r="AG152" s="627"/>
      <c r="AH152" s="628"/>
    </row>
    <row r="153" spans="1:34" s="12" customFormat="1" ht="103.5" customHeight="1" x14ac:dyDescent="0.35">
      <c r="A153" s="154"/>
      <c r="B153" s="843"/>
      <c r="C153" s="677"/>
      <c r="D153" s="630"/>
      <c r="E153" s="636"/>
      <c r="F153" s="630"/>
      <c r="G153" s="15" t="s">
        <v>50</v>
      </c>
      <c r="H153" s="20">
        <v>13900</v>
      </c>
      <c r="I153" s="21" t="s">
        <v>63</v>
      </c>
      <c r="J153" s="101">
        <f>H153</f>
        <v>13900</v>
      </c>
      <c r="K153" s="102">
        <f>H154</f>
        <v>14636.7</v>
      </c>
      <c r="L153" s="102">
        <f>H155</f>
        <v>15412.5</v>
      </c>
      <c r="M153" s="154"/>
      <c r="N153" s="843"/>
      <c r="O153" s="677"/>
      <c r="P153" s="630"/>
      <c r="Q153" s="636"/>
      <c r="R153" s="43"/>
      <c r="S153" s="15" t="s">
        <v>50</v>
      </c>
      <c r="T153" s="20">
        <v>13900</v>
      </c>
      <c r="U153" s="21" t="s">
        <v>63</v>
      </c>
      <c r="V153" s="101">
        <f>T153</f>
        <v>13900</v>
      </c>
      <c r="W153" s="102">
        <f>T154</f>
        <v>1000</v>
      </c>
      <c r="X153" s="102">
        <f>T155</f>
        <v>15412.5</v>
      </c>
      <c r="Y153" s="677"/>
      <c r="Z153" s="13"/>
      <c r="AA153" s="636"/>
      <c r="AB153" s="43"/>
      <c r="AC153" s="15" t="s">
        <v>50</v>
      </c>
      <c r="AD153" s="20">
        <f>T153-H153</f>
        <v>0</v>
      </c>
      <c r="AE153" s="21" t="s">
        <v>63</v>
      </c>
      <c r="AF153" s="101">
        <f>AD153</f>
        <v>0</v>
      </c>
      <c r="AG153" s="102">
        <f>AD154</f>
        <v>-13636.7</v>
      </c>
      <c r="AH153" s="102">
        <f>AD155</f>
        <v>0</v>
      </c>
    </row>
    <row r="154" spans="1:34" s="12" customFormat="1" ht="63" customHeight="1" x14ac:dyDescent="0.35">
      <c r="A154" s="154"/>
      <c r="B154" s="51"/>
      <c r="C154" s="44"/>
      <c r="D154" s="13"/>
      <c r="E154" s="51"/>
      <c r="F154" s="43"/>
      <c r="G154" s="15" t="s">
        <v>51</v>
      </c>
      <c r="H154" s="20">
        <v>14636.7</v>
      </c>
      <c r="I154" s="792" t="s">
        <v>64</v>
      </c>
      <c r="J154" s="793"/>
      <c r="K154" s="793"/>
      <c r="L154" s="794"/>
      <c r="M154" s="154"/>
      <c r="N154" s="51"/>
      <c r="O154" s="44"/>
      <c r="P154" s="13"/>
      <c r="Q154" s="51"/>
      <c r="R154" s="43"/>
      <c r="S154" s="15" t="s">
        <v>51</v>
      </c>
      <c r="T154" s="20">
        <v>1000</v>
      </c>
      <c r="U154" s="792" t="s">
        <v>64</v>
      </c>
      <c r="V154" s="793"/>
      <c r="W154" s="793"/>
      <c r="X154" s="794"/>
      <c r="Y154" s="44"/>
      <c r="Z154" s="13"/>
      <c r="AA154" s="51"/>
      <c r="AB154" s="43"/>
      <c r="AC154" s="15" t="s">
        <v>51</v>
      </c>
      <c r="AD154" s="20">
        <f>T154-H154</f>
        <v>-13636.7</v>
      </c>
      <c r="AE154" s="792" t="s">
        <v>64</v>
      </c>
      <c r="AF154" s="793"/>
      <c r="AG154" s="793"/>
      <c r="AH154" s="794"/>
    </row>
    <row r="155" spans="1:34" s="12" customFormat="1" ht="111" customHeight="1" x14ac:dyDescent="0.35">
      <c r="A155" s="154"/>
      <c r="B155" s="51"/>
      <c r="C155" s="44"/>
      <c r="D155" s="13"/>
      <c r="E155" s="51"/>
      <c r="F155" s="43"/>
      <c r="G155" s="15" t="s">
        <v>52</v>
      </c>
      <c r="H155" s="20">
        <v>15412.5</v>
      </c>
      <c r="I155" s="162" t="s">
        <v>127</v>
      </c>
      <c r="J155" s="152">
        <v>16</v>
      </c>
      <c r="K155" s="153">
        <v>17</v>
      </c>
      <c r="L155" s="153">
        <v>18</v>
      </c>
      <c r="M155" s="154"/>
      <c r="N155" s="51"/>
      <c r="O155" s="44"/>
      <c r="P155" s="13"/>
      <c r="Q155" s="51"/>
      <c r="R155" s="43"/>
      <c r="S155" s="15" t="s">
        <v>52</v>
      </c>
      <c r="T155" s="20">
        <v>15412.5</v>
      </c>
      <c r="U155" s="162" t="s">
        <v>127</v>
      </c>
      <c r="V155" s="152">
        <v>16</v>
      </c>
      <c r="W155" s="153">
        <v>2</v>
      </c>
      <c r="X155" s="153">
        <v>18</v>
      </c>
      <c r="Y155" s="44"/>
      <c r="Z155" s="13"/>
      <c r="AA155" s="51"/>
      <c r="AB155" s="43"/>
      <c r="AC155" s="15" t="s">
        <v>52</v>
      </c>
      <c r="AD155" s="20">
        <f>T155-H155</f>
        <v>0</v>
      </c>
      <c r="AE155" s="162" t="s">
        <v>127</v>
      </c>
      <c r="AF155" s="18">
        <f>V155-J155</f>
        <v>0</v>
      </c>
      <c r="AG155" s="18">
        <f t="shared" ref="AG155" si="84">W155-K155</f>
        <v>-15</v>
      </c>
      <c r="AH155" s="18">
        <f t="shared" ref="AH155" si="85">X155-L155</f>
        <v>0</v>
      </c>
    </row>
    <row r="156" spans="1:34" s="12" customFormat="1" ht="44.25" customHeight="1" x14ac:dyDescent="0.35">
      <c r="A156" s="154"/>
      <c r="B156" s="51"/>
      <c r="C156" s="44"/>
      <c r="D156" s="13"/>
      <c r="E156" s="51"/>
      <c r="F156" s="43"/>
      <c r="G156" s="43"/>
      <c r="H156" s="42"/>
      <c r="I156" s="792" t="s">
        <v>67</v>
      </c>
      <c r="J156" s="793"/>
      <c r="K156" s="793"/>
      <c r="L156" s="794"/>
      <c r="M156" s="154"/>
      <c r="N156" s="51"/>
      <c r="O156" s="44"/>
      <c r="P156" s="13"/>
      <c r="Q156" s="51"/>
      <c r="R156" s="43"/>
      <c r="S156" s="43"/>
      <c r="T156" s="42"/>
      <c r="U156" s="792" t="s">
        <v>67</v>
      </c>
      <c r="V156" s="793"/>
      <c r="W156" s="793"/>
      <c r="X156" s="794"/>
      <c r="Y156" s="44"/>
      <c r="Z156" s="13"/>
      <c r="AA156" s="51"/>
      <c r="AB156" s="43"/>
      <c r="AC156" s="43"/>
      <c r="AD156" s="42"/>
      <c r="AE156" s="792" t="s">
        <v>67</v>
      </c>
      <c r="AF156" s="793"/>
      <c r="AG156" s="793"/>
      <c r="AH156" s="794"/>
    </row>
    <row r="157" spans="1:34" s="12" customFormat="1" ht="228.75" customHeight="1" x14ac:dyDescent="0.35">
      <c r="A157" s="154"/>
      <c r="B157" s="51"/>
      <c r="C157" s="44"/>
      <c r="D157" s="13"/>
      <c r="E157" s="51"/>
      <c r="F157" s="43"/>
      <c r="G157" s="43"/>
      <c r="H157" s="42"/>
      <c r="I157" s="163" t="s">
        <v>128</v>
      </c>
      <c r="J157" s="164">
        <f>(J153/J155)</f>
        <v>868.75</v>
      </c>
      <c r="K157" s="165">
        <f>(K153/K155)</f>
        <v>860.98235294117649</v>
      </c>
      <c r="L157" s="165">
        <f>(L153/L155)</f>
        <v>856.25</v>
      </c>
      <c r="M157" s="154"/>
      <c r="N157" s="51"/>
      <c r="O157" s="44"/>
      <c r="P157" s="13"/>
      <c r="Q157" s="51"/>
      <c r="R157" s="43"/>
      <c r="S157" s="43"/>
      <c r="T157" s="42"/>
      <c r="U157" s="163" t="s">
        <v>128</v>
      </c>
      <c r="V157" s="164">
        <f>(V153/V155)</f>
        <v>868.75</v>
      </c>
      <c r="W157" s="165">
        <f>(W153/W155)</f>
        <v>500</v>
      </c>
      <c r="X157" s="165">
        <f>(X153/X155)</f>
        <v>856.25</v>
      </c>
      <c r="Y157" s="44"/>
      <c r="Z157" s="13"/>
      <c r="AA157" s="51"/>
      <c r="AB157" s="43"/>
      <c r="AC157" s="43"/>
      <c r="AD157" s="42"/>
      <c r="AE157" s="163" t="s">
        <v>128</v>
      </c>
      <c r="AF157" s="18">
        <f>V157-J157</f>
        <v>0</v>
      </c>
      <c r="AG157" s="18">
        <f t="shared" ref="AG157" si="86">W157-K157</f>
        <v>-360.98235294117649</v>
      </c>
      <c r="AH157" s="18">
        <f t="shared" ref="AH157" si="87">X157-L157</f>
        <v>0</v>
      </c>
    </row>
    <row r="158" spans="1:34" s="12" customFormat="1" ht="42" customHeight="1" x14ac:dyDescent="0.35">
      <c r="A158" s="154"/>
      <c r="B158" s="51"/>
      <c r="C158" s="44"/>
      <c r="D158" s="13"/>
      <c r="E158" s="51"/>
      <c r="F158" s="43"/>
      <c r="G158" s="43"/>
      <c r="H158" s="42"/>
      <c r="I158" s="792" t="s">
        <v>69</v>
      </c>
      <c r="J158" s="793"/>
      <c r="K158" s="793"/>
      <c r="L158" s="794"/>
      <c r="M158" s="154"/>
      <c r="N158" s="51"/>
      <c r="O158" s="44"/>
      <c r="P158" s="13"/>
      <c r="Q158" s="51"/>
      <c r="R158" s="43"/>
      <c r="S158" s="43"/>
      <c r="T158" s="42"/>
      <c r="U158" s="792" t="s">
        <v>69</v>
      </c>
      <c r="V158" s="793"/>
      <c r="W158" s="793"/>
      <c r="X158" s="794"/>
      <c r="Y158" s="44"/>
      <c r="Z158" s="13"/>
      <c r="AA158" s="51"/>
      <c r="AB158" s="43"/>
      <c r="AC158" s="43"/>
      <c r="AD158" s="42"/>
      <c r="AE158" s="792" t="s">
        <v>69</v>
      </c>
      <c r="AF158" s="793"/>
      <c r="AG158" s="793"/>
      <c r="AH158" s="794"/>
    </row>
    <row r="159" spans="1:34" s="12" customFormat="1" ht="307.5" customHeight="1" x14ac:dyDescent="0.35">
      <c r="A159" s="166"/>
      <c r="B159" s="54"/>
      <c r="C159" s="95"/>
      <c r="D159" s="55"/>
      <c r="E159" s="54"/>
      <c r="F159" s="96"/>
      <c r="G159" s="96"/>
      <c r="H159" s="57"/>
      <c r="I159" s="167" t="s">
        <v>129</v>
      </c>
      <c r="J159" s="168">
        <v>100</v>
      </c>
      <c r="K159" s="169">
        <v>105.3</v>
      </c>
      <c r="L159" s="169">
        <v>105.3</v>
      </c>
      <c r="M159" s="166"/>
      <c r="N159" s="54"/>
      <c r="O159" s="95"/>
      <c r="P159" s="55"/>
      <c r="Q159" s="54"/>
      <c r="R159" s="96"/>
      <c r="S159" s="96"/>
      <c r="T159" s="57"/>
      <c r="U159" s="167" t="s">
        <v>317</v>
      </c>
      <c r="V159" s="168">
        <v>100</v>
      </c>
      <c r="W159" s="169">
        <v>12.5</v>
      </c>
      <c r="X159" s="169">
        <v>112.5</v>
      </c>
      <c r="Y159" s="95"/>
      <c r="Z159" s="55"/>
      <c r="AA159" s="54"/>
      <c r="AB159" s="96"/>
      <c r="AC159" s="96"/>
      <c r="AD159" s="57"/>
      <c r="AE159" s="167" t="s">
        <v>129</v>
      </c>
      <c r="AF159" s="18">
        <f>V159-J159</f>
        <v>0</v>
      </c>
      <c r="AG159" s="18">
        <f t="shared" ref="AG159" si="88">W159-K159</f>
        <v>-92.8</v>
      </c>
      <c r="AH159" s="18">
        <f t="shared" ref="AH159" si="89">X159-L159</f>
        <v>7.2000000000000028</v>
      </c>
    </row>
    <row r="160" spans="1:34" s="130" customFormat="1" ht="45.75" customHeight="1" x14ac:dyDescent="0.25">
      <c r="A160" s="639" t="s">
        <v>130</v>
      </c>
      <c r="B160" s="640"/>
      <c r="C160" s="640"/>
      <c r="D160" s="640"/>
      <c r="E160" s="640"/>
      <c r="F160" s="640"/>
      <c r="G160" s="70" t="s">
        <v>61</v>
      </c>
      <c r="H160" s="71">
        <f>H161+H162+H163</f>
        <v>53513</v>
      </c>
      <c r="I160" s="137"/>
      <c r="J160" s="138"/>
      <c r="K160" s="138"/>
      <c r="L160" s="139"/>
      <c r="M160" s="639" t="s">
        <v>130</v>
      </c>
      <c r="N160" s="640"/>
      <c r="O160" s="640"/>
      <c r="P160" s="640"/>
      <c r="Q160" s="640"/>
      <c r="R160" s="640"/>
      <c r="S160" s="70" t="s">
        <v>61</v>
      </c>
      <c r="T160" s="71">
        <f>T161+T162+T163</f>
        <v>36963.199999999997</v>
      </c>
      <c r="U160" s="137"/>
      <c r="V160" s="138"/>
      <c r="W160" s="138"/>
      <c r="X160" s="139"/>
      <c r="AC160" s="70" t="s">
        <v>61</v>
      </c>
      <c r="AD160" s="71">
        <f>AD161+AD162+AD163</f>
        <v>-16549.8</v>
      </c>
      <c r="AE160" s="137"/>
      <c r="AF160" s="138"/>
      <c r="AG160" s="138"/>
      <c r="AH160" s="139"/>
    </row>
    <row r="161" spans="1:34" s="130" customFormat="1" ht="45.75" customHeight="1" x14ac:dyDescent="0.25">
      <c r="A161" s="140"/>
      <c r="B161" s="141"/>
      <c r="C161" s="141"/>
      <c r="D161" s="142"/>
      <c r="E161" s="143"/>
      <c r="F161" s="144"/>
      <c r="G161" s="76" t="s">
        <v>50</v>
      </c>
      <c r="H161" s="81">
        <f>H165</f>
        <v>16924.8</v>
      </c>
      <c r="I161" s="145"/>
      <c r="J161" s="146"/>
      <c r="K161" s="146"/>
      <c r="L161" s="147"/>
      <c r="M161" s="140"/>
      <c r="N161" s="141"/>
      <c r="O161" s="141"/>
      <c r="P161" s="142"/>
      <c r="Q161" s="143"/>
      <c r="R161" s="144"/>
      <c r="S161" s="76" t="s">
        <v>50</v>
      </c>
      <c r="T161" s="81">
        <f>T165</f>
        <v>16924.8</v>
      </c>
      <c r="U161" s="145"/>
      <c r="V161" s="146"/>
      <c r="W161" s="146"/>
      <c r="X161" s="147"/>
      <c r="Y161" s="141"/>
      <c r="Z161" s="142"/>
      <c r="AA161" s="143"/>
      <c r="AB161" s="144"/>
      <c r="AC161" s="76" t="s">
        <v>50</v>
      </c>
      <c r="AD161" s="81">
        <f>AD165</f>
        <v>0</v>
      </c>
      <c r="AE161" s="145"/>
      <c r="AF161" s="146"/>
      <c r="AG161" s="146"/>
      <c r="AH161" s="147"/>
    </row>
    <row r="162" spans="1:34" s="130" customFormat="1" ht="45.75" customHeight="1" x14ac:dyDescent="0.25">
      <c r="A162" s="140"/>
      <c r="B162" s="141"/>
      <c r="C162" s="141"/>
      <c r="D162" s="142"/>
      <c r="E162" s="143"/>
      <c r="F162" s="144"/>
      <c r="G162" s="76" t="s">
        <v>51</v>
      </c>
      <c r="H162" s="81">
        <f>H166</f>
        <v>17821.8</v>
      </c>
      <c r="I162" s="145"/>
      <c r="J162" s="146"/>
      <c r="K162" s="146"/>
      <c r="L162" s="147"/>
      <c r="M162" s="140"/>
      <c r="N162" s="141"/>
      <c r="O162" s="141"/>
      <c r="P162" s="142"/>
      <c r="Q162" s="143"/>
      <c r="R162" s="144"/>
      <c r="S162" s="76" t="s">
        <v>51</v>
      </c>
      <c r="T162" s="81">
        <f>T166</f>
        <v>1272</v>
      </c>
      <c r="U162" s="145"/>
      <c r="V162" s="146"/>
      <c r="W162" s="146"/>
      <c r="X162" s="147"/>
      <c r="Y162" s="141"/>
      <c r="Z162" s="142"/>
      <c r="AA162" s="143"/>
      <c r="AB162" s="144"/>
      <c r="AC162" s="76" t="s">
        <v>51</v>
      </c>
      <c r="AD162" s="81">
        <f>AD166</f>
        <v>-16549.8</v>
      </c>
      <c r="AE162" s="145"/>
      <c r="AF162" s="146"/>
      <c r="AG162" s="146"/>
      <c r="AH162" s="147"/>
    </row>
    <row r="163" spans="1:34" s="12" customFormat="1" ht="45.75" customHeight="1" x14ac:dyDescent="0.35">
      <c r="A163" s="72"/>
      <c r="B163" s="73"/>
      <c r="C163" s="74"/>
      <c r="D163" s="74"/>
      <c r="E163" s="74"/>
      <c r="F163" s="112"/>
      <c r="G163" s="76" t="s">
        <v>52</v>
      </c>
      <c r="H163" s="81">
        <f>H167</f>
        <v>18766.400000000001</v>
      </c>
      <c r="I163" s="78"/>
      <c r="J163" s="78"/>
      <c r="K163" s="78"/>
      <c r="L163" s="79"/>
      <c r="M163" s="72"/>
      <c r="N163" s="73"/>
      <c r="O163" s="74"/>
      <c r="P163" s="74"/>
      <c r="Q163" s="74"/>
      <c r="R163" s="112"/>
      <c r="S163" s="76" t="s">
        <v>52</v>
      </c>
      <c r="T163" s="81">
        <f>T167</f>
        <v>18766.400000000001</v>
      </c>
      <c r="U163" s="78"/>
      <c r="V163" s="78"/>
      <c r="W163" s="78"/>
      <c r="X163" s="79"/>
      <c r="Y163" s="74"/>
      <c r="Z163" s="74"/>
      <c r="AA163" s="74"/>
      <c r="AB163" s="112"/>
      <c r="AC163" s="76" t="s">
        <v>52</v>
      </c>
      <c r="AD163" s="81">
        <f>AD167</f>
        <v>0</v>
      </c>
      <c r="AE163" s="78"/>
      <c r="AF163" s="78"/>
      <c r="AG163" s="78"/>
      <c r="AH163" s="79"/>
    </row>
    <row r="164" spans="1:34" s="12" customFormat="1" ht="45.75" customHeight="1" x14ac:dyDescent="0.35">
      <c r="A164" s="833" t="s">
        <v>131</v>
      </c>
      <c r="B164" s="680"/>
      <c r="C164" s="680"/>
      <c r="D164" s="680"/>
      <c r="E164" s="680"/>
      <c r="F164" s="680"/>
      <c r="G164" s="80" t="s">
        <v>61</v>
      </c>
      <c r="H164" s="81">
        <f>H165+H166+H167</f>
        <v>53513</v>
      </c>
      <c r="I164" s="78"/>
      <c r="J164" s="78"/>
      <c r="K164" s="78"/>
      <c r="L164" s="79"/>
      <c r="M164" s="833" t="s">
        <v>131</v>
      </c>
      <c r="N164" s="680"/>
      <c r="O164" s="680"/>
      <c r="P164" s="680"/>
      <c r="Q164" s="680"/>
      <c r="R164" s="680"/>
      <c r="S164" s="80" t="s">
        <v>61</v>
      </c>
      <c r="T164" s="81">
        <f>T165+T166+T167</f>
        <v>36963.199999999997</v>
      </c>
      <c r="U164" s="78"/>
      <c r="V164" s="78"/>
      <c r="W164" s="78"/>
      <c r="X164" s="79"/>
      <c r="AC164" s="80" t="s">
        <v>61</v>
      </c>
      <c r="AD164" s="81">
        <f>AD165+AD166+AD167</f>
        <v>-16549.8</v>
      </c>
      <c r="AE164" s="78"/>
      <c r="AF164" s="78"/>
      <c r="AG164" s="78"/>
      <c r="AH164" s="79"/>
    </row>
    <row r="165" spans="1:34" s="12" customFormat="1" ht="45.75" customHeight="1" x14ac:dyDescent="0.35">
      <c r="A165" s="72"/>
      <c r="B165" s="73"/>
      <c r="C165" s="74"/>
      <c r="D165" s="74"/>
      <c r="E165" s="74"/>
      <c r="F165" s="112"/>
      <c r="G165" s="76" t="s">
        <v>50</v>
      </c>
      <c r="H165" s="81">
        <f>H145+H153</f>
        <v>16924.8</v>
      </c>
      <c r="I165" s="78"/>
      <c r="J165" s="78"/>
      <c r="K165" s="78"/>
      <c r="L165" s="79"/>
      <c r="M165" s="72"/>
      <c r="N165" s="73"/>
      <c r="O165" s="74"/>
      <c r="P165" s="74"/>
      <c r="Q165" s="74"/>
      <c r="R165" s="112"/>
      <c r="S165" s="76" t="s">
        <v>50</v>
      </c>
      <c r="T165" s="81">
        <f>T145+T153</f>
        <v>16924.8</v>
      </c>
      <c r="U165" s="78"/>
      <c r="V165" s="78"/>
      <c r="W165" s="78"/>
      <c r="X165" s="79"/>
      <c r="Y165" s="74"/>
      <c r="Z165" s="74"/>
      <c r="AA165" s="74"/>
      <c r="AB165" s="112"/>
      <c r="AC165" s="76" t="s">
        <v>50</v>
      </c>
      <c r="AD165" s="81">
        <f>AD145+AD153</f>
        <v>0</v>
      </c>
      <c r="AE165" s="78"/>
      <c r="AF165" s="78"/>
      <c r="AG165" s="78"/>
      <c r="AH165" s="79"/>
    </row>
    <row r="166" spans="1:34" s="12" customFormat="1" ht="45.75" customHeight="1" x14ac:dyDescent="0.35">
      <c r="A166" s="72"/>
      <c r="B166" s="73"/>
      <c r="C166" s="74"/>
      <c r="D166" s="74"/>
      <c r="E166" s="74"/>
      <c r="F166" s="112"/>
      <c r="G166" s="76" t="s">
        <v>51</v>
      </c>
      <c r="H166" s="81">
        <f>H146+H154</f>
        <v>17821.8</v>
      </c>
      <c r="I166" s="78"/>
      <c r="J166" s="78"/>
      <c r="K166" s="78"/>
      <c r="L166" s="79"/>
      <c r="M166" s="72"/>
      <c r="N166" s="73"/>
      <c r="O166" s="74"/>
      <c r="P166" s="74"/>
      <c r="Q166" s="74"/>
      <c r="R166" s="112"/>
      <c r="S166" s="76" t="s">
        <v>51</v>
      </c>
      <c r="T166" s="81">
        <f>T146+T154</f>
        <v>1272</v>
      </c>
      <c r="U166" s="78"/>
      <c r="V166" s="78"/>
      <c r="W166" s="78"/>
      <c r="X166" s="79"/>
      <c r="Y166" s="74"/>
      <c r="Z166" s="74"/>
      <c r="AA166" s="74"/>
      <c r="AB166" s="112"/>
      <c r="AC166" s="76" t="s">
        <v>51</v>
      </c>
      <c r="AD166" s="81">
        <f>AD146+AD154</f>
        <v>-16549.8</v>
      </c>
      <c r="AE166" s="78"/>
      <c r="AF166" s="78"/>
      <c r="AG166" s="78"/>
      <c r="AH166" s="79"/>
    </row>
    <row r="167" spans="1:34" s="12" customFormat="1" ht="45.75" customHeight="1" x14ac:dyDescent="0.35">
      <c r="A167" s="82"/>
      <c r="B167" s="83"/>
      <c r="C167" s="84"/>
      <c r="D167" s="84"/>
      <c r="E167" s="84"/>
      <c r="F167" s="170"/>
      <c r="G167" s="87" t="s">
        <v>52</v>
      </c>
      <c r="H167" s="114">
        <f>H147+H155</f>
        <v>18766.400000000001</v>
      </c>
      <c r="I167" s="89"/>
      <c r="J167" s="89"/>
      <c r="K167" s="89"/>
      <c r="L167" s="90"/>
      <c r="M167" s="82"/>
      <c r="N167" s="83"/>
      <c r="O167" s="84"/>
      <c r="P167" s="84"/>
      <c r="Q167" s="84"/>
      <c r="R167" s="170"/>
      <c r="S167" s="87" t="s">
        <v>52</v>
      </c>
      <c r="T167" s="114">
        <f>T147+T155</f>
        <v>18766.400000000001</v>
      </c>
      <c r="U167" s="89"/>
      <c r="V167" s="89"/>
      <c r="W167" s="89"/>
      <c r="X167" s="90"/>
      <c r="Y167" s="84"/>
      <c r="Z167" s="84"/>
      <c r="AA167" s="84"/>
      <c r="AB167" s="170"/>
      <c r="AC167" s="87" t="s">
        <v>52</v>
      </c>
      <c r="AD167" s="114">
        <f>AD147+AD155</f>
        <v>0</v>
      </c>
      <c r="AE167" s="89"/>
      <c r="AF167" s="89"/>
      <c r="AG167" s="89"/>
      <c r="AH167" s="90"/>
    </row>
    <row r="168" spans="1:34" s="130" customFormat="1" ht="45.75" customHeight="1" x14ac:dyDescent="0.25">
      <c r="A168" s="131"/>
      <c r="B168" s="132"/>
      <c r="C168" s="132"/>
      <c r="D168" s="133"/>
      <c r="E168" s="795" t="s">
        <v>132</v>
      </c>
      <c r="F168" s="795"/>
      <c r="G168" s="80" t="s">
        <v>61</v>
      </c>
      <c r="H168" s="81">
        <f>H169+H170+H171</f>
        <v>310401.30000000005</v>
      </c>
      <c r="I168" s="137"/>
      <c r="J168" s="138"/>
      <c r="K168" s="138"/>
      <c r="L168" s="139"/>
      <c r="M168" s="131"/>
      <c r="N168" s="132"/>
      <c r="O168" s="132"/>
      <c r="P168" s="133"/>
      <c r="Q168" s="795" t="s">
        <v>132</v>
      </c>
      <c r="R168" s="795"/>
      <c r="S168" s="80" t="s">
        <v>61</v>
      </c>
      <c r="T168" s="81">
        <f>T169+T170+T171</f>
        <v>254102.1</v>
      </c>
      <c r="U168" s="137"/>
      <c r="V168" s="138"/>
      <c r="W168" s="138"/>
      <c r="X168" s="139"/>
      <c r="Y168" s="132"/>
      <c r="Z168" s="133"/>
      <c r="AA168" s="795" t="s">
        <v>132</v>
      </c>
      <c r="AB168" s="795"/>
      <c r="AC168" s="80" t="s">
        <v>61</v>
      </c>
      <c r="AD168" s="81">
        <f>AD169+AD170+AD171</f>
        <v>-56299.199999999997</v>
      </c>
      <c r="AE168" s="137"/>
      <c r="AF168" s="138"/>
      <c r="AG168" s="138"/>
      <c r="AH168" s="139"/>
    </row>
    <row r="169" spans="1:34" s="130" customFormat="1" ht="45.75" customHeight="1" x14ac:dyDescent="0.25">
      <c r="A169" s="140"/>
      <c r="B169" s="141"/>
      <c r="C169" s="141"/>
      <c r="D169" s="142"/>
      <c r="E169" s="143"/>
      <c r="F169" s="144"/>
      <c r="G169" s="76" t="s">
        <v>50</v>
      </c>
      <c r="H169" s="81">
        <f>H173+H177</f>
        <v>98343.5</v>
      </c>
      <c r="I169" s="145"/>
      <c r="J169" s="146"/>
      <c r="K169" s="146"/>
      <c r="L169" s="147"/>
      <c r="M169" s="140"/>
      <c r="N169" s="141"/>
      <c r="O169" s="141"/>
      <c r="P169" s="142"/>
      <c r="Q169" s="143"/>
      <c r="R169" s="144"/>
      <c r="S169" s="76" t="s">
        <v>50</v>
      </c>
      <c r="T169" s="81">
        <f>T173+T177</f>
        <v>98343.5</v>
      </c>
      <c r="U169" s="145"/>
      <c r="V169" s="146"/>
      <c r="W169" s="146"/>
      <c r="X169" s="147"/>
      <c r="Y169" s="141"/>
      <c r="Z169" s="142"/>
      <c r="AA169" s="143"/>
      <c r="AB169" s="144"/>
      <c r="AC169" s="76" t="s">
        <v>50</v>
      </c>
      <c r="AD169" s="81">
        <f>AD173+AD177</f>
        <v>0</v>
      </c>
      <c r="AE169" s="145"/>
      <c r="AF169" s="146"/>
      <c r="AG169" s="146"/>
      <c r="AH169" s="147"/>
    </row>
    <row r="170" spans="1:34" s="130" customFormat="1" ht="45.75" customHeight="1" x14ac:dyDescent="0.25">
      <c r="A170" s="140"/>
      <c r="B170" s="141"/>
      <c r="C170" s="141"/>
      <c r="D170" s="142"/>
      <c r="E170" s="143"/>
      <c r="F170" s="144"/>
      <c r="G170" s="76" t="s">
        <v>51</v>
      </c>
      <c r="H170" s="81">
        <f>H174+H178</f>
        <v>103378.2</v>
      </c>
      <c r="I170" s="145"/>
      <c r="J170" s="146"/>
      <c r="K170" s="146"/>
      <c r="L170" s="147"/>
      <c r="M170" s="140"/>
      <c r="N170" s="141"/>
      <c r="O170" s="141"/>
      <c r="P170" s="142"/>
      <c r="Q170" s="143"/>
      <c r="R170" s="144"/>
      <c r="S170" s="76" t="s">
        <v>51</v>
      </c>
      <c r="T170" s="81">
        <f>T174+T178</f>
        <v>47079</v>
      </c>
      <c r="U170" s="145"/>
      <c r="V170" s="146"/>
      <c r="W170" s="146"/>
      <c r="X170" s="147"/>
      <c r="Y170" s="141"/>
      <c r="Z170" s="142"/>
      <c r="AA170" s="143"/>
      <c r="AB170" s="144"/>
      <c r="AC170" s="76" t="s">
        <v>51</v>
      </c>
      <c r="AD170" s="81">
        <f>AD174+AD178</f>
        <v>-56299.199999999997</v>
      </c>
      <c r="AE170" s="145"/>
      <c r="AF170" s="146"/>
      <c r="AG170" s="146"/>
      <c r="AH170" s="147"/>
    </row>
    <row r="171" spans="1:34" s="12" customFormat="1" ht="45.75" customHeight="1" x14ac:dyDescent="0.35">
      <c r="A171" s="72"/>
      <c r="B171" s="73"/>
      <c r="C171" s="74"/>
      <c r="D171" s="74"/>
      <c r="E171" s="49"/>
      <c r="F171" s="75"/>
      <c r="G171" s="76" t="s">
        <v>52</v>
      </c>
      <c r="H171" s="81">
        <f>H175+H179</f>
        <v>108679.6</v>
      </c>
      <c r="I171" s="78"/>
      <c r="J171" s="78"/>
      <c r="K171" s="78"/>
      <c r="L171" s="79"/>
      <c r="M171" s="72"/>
      <c r="N171" s="73"/>
      <c r="O171" s="74"/>
      <c r="P171" s="74"/>
      <c r="Q171" s="49"/>
      <c r="R171" s="75"/>
      <c r="S171" s="76" t="s">
        <v>52</v>
      </c>
      <c r="T171" s="81">
        <f>T175+T179</f>
        <v>108679.6</v>
      </c>
      <c r="U171" s="78"/>
      <c r="V171" s="78"/>
      <c r="W171" s="78"/>
      <c r="X171" s="79"/>
      <c r="Y171" s="74"/>
      <c r="Z171" s="74"/>
      <c r="AA171" s="49"/>
      <c r="AB171" s="75"/>
      <c r="AC171" s="76" t="s">
        <v>52</v>
      </c>
      <c r="AD171" s="81">
        <f>AD175+AD179</f>
        <v>1.8189894035458565E-12</v>
      </c>
      <c r="AE171" s="78"/>
      <c r="AF171" s="78"/>
      <c r="AG171" s="78"/>
      <c r="AH171" s="79"/>
    </row>
    <row r="172" spans="1:34" s="12" customFormat="1" ht="45.75" customHeight="1" x14ac:dyDescent="0.35">
      <c r="A172" s="72"/>
      <c r="B172" s="73"/>
      <c r="C172" s="74"/>
      <c r="D172" s="74"/>
      <c r="E172" s="788" t="s">
        <v>93</v>
      </c>
      <c r="F172" s="788"/>
      <c r="G172" s="80" t="s">
        <v>61</v>
      </c>
      <c r="H172" s="81">
        <f>H173+H174+H175</f>
        <v>310378.2</v>
      </c>
      <c r="I172" s="78"/>
      <c r="J172" s="78"/>
      <c r="K172" s="78"/>
      <c r="L172" s="79"/>
      <c r="M172" s="72"/>
      <c r="N172" s="73"/>
      <c r="O172" s="74"/>
      <c r="P172" s="74"/>
      <c r="Q172" s="788" t="s">
        <v>93</v>
      </c>
      <c r="R172" s="788"/>
      <c r="S172" s="80" t="s">
        <v>61</v>
      </c>
      <c r="T172" s="81">
        <f>T173+T174+T175</f>
        <v>254076.7</v>
      </c>
      <c r="U172" s="78"/>
      <c r="V172" s="78"/>
      <c r="W172" s="78"/>
      <c r="X172" s="79"/>
      <c r="Y172" s="74"/>
      <c r="Z172" s="74"/>
      <c r="AA172" s="788" t="s">
        <v>93</v>
      </c>
      <c r="AB172" s="788"/>
      <c r="AC172" s="80" t="s">
        <v>61</v>
      </c>
      <c r="AD172" s="81">
        <f>AD173+AD174+AD175</f>
        <v>-56301.5</v>
      </c>
      <c r="AE172" s="78"/>
      <c r="AF172" s="78"/>
      <c r="AG172" s="78"/>
      <c r="AH172" s="79"/>
    </row>
    <row r="173" spans="1:34" s="12" customFormat="1" ht="45.75" customHeight="1" x14ac:dyDescent="0.35">
      <c r="A173" s="72"/>
      <c r="B173" s="73"/>
      <c r="C173" s="74"/>
      <c r="D173" s="74"/>
      <c r="E173" s="74"/>
      <c r="F173" s="144"/>
      <c r="G173" s="76" t="s">
        <v>50</v>
      </c>
      <c r="H173" s="81">
        <f>H77+H96+H118+H140+H165</f>
        <v>98336.2</v>
      </c>
      <c r="I173" s="78"/>
      <c r="J173" s="78"/>
      <c r="K173" s="78"/>
      <c r="L173" s="79"/>
      <c r="M173" s="72"/>
      <c r="N173" s="73"/>
      <c r="O173" s="74"/>
      <c r="P173" s="74"/>
      <c r="Q173" s="74"/>
      <c r="R173" s="144"/>
      <c r="S173" s="76" t="s">
        <v>50</v>
      </c>
      <c r="T173" s="81">
        <f>T77+T96+T118+T140+T165</f>
        <v>98336.2</v>
      </c>
      <c r="U173" s="78"/>
      <c r="V173" s="78"/>
      <c r="W173" s="78"/>
      <c r="X173" s="79"/>
      <c r="Y173" s="74"/>
      <c r="Z173" s="74"/>
      <c r="AA173" s="74"/>
      <c r="AB173" s="144"/>
      <c r="AC173" s="76" t="s">
        <v>50</v>
      </c>
      <c r="AD173" s="81">
        <f>AD77+AD96+AD118+AD140+AD165</f>
        <v>0</v>
      </c>
      <c r="AE173" s="78"/>
      <c r="AF173" s="78"/>
      <c r="AG173" s="78"/>
      <c r="AH173" s="79"/>
    </row>
    <row r="174" spans="1:34" s="12" customFormat="1" ht="45.75" customHeight="1" x14ac:dyDescent="0.35">
      <c r="A174" s="72"/>
      <c r="B174" s="73"/>
      <c r="C174" s="74"/>
      <c r="D174" s="74"/>
      <c r="E174" s="74"/>
      <c r="F174" s="144"/>
      <c r="G174" s="76" t="s">
        <v>51</v>
      </c>
      <c r="H174" s="81">
        <f>H78+H97+H119+H141+H166</f>
        <v>103370.5</v>
      </c>
      <c r="I174" s="78"/>
      <c r="J174" s="78"/>
      <c r="K174" s="78"/>
      <c r="L174" s="79"/>
      <c r="M174" s="72"/>
      <c r="N174" s="73"/>
      <c r="O174" s="74"/>
      <c r="P174" s="74"/>
      <c r="Q174" s="74"/>
      <c r="R174" s="144"/>
      <c r="S174" s="76" t="s">
        <v>51</v>
      </c>
      <c r="T174" s="81">
        <f>T78+T97+T119+T141+T166</f>
        <v>47069</v>
      </c>
      <c r="U174" s="78"/>
      <c r="V174" s="78"/>
      <c r="W174" s="78"/>
      <c r="X174" s="79"/>
      <c r="Y174" s="74"/>
      <c r="Z174" s="74"/>
      <c r="AA174" s="74"/>
      <c r="AB174" s="144"/>
      <c r="AC174" s="76" t="s">
        <v>51</v>
      </c>
      <c r="AD174" s="81">
        <f>AD78+AD97+AD119+AD141+AD166</f>
        <v>-56301.5</v>
      </c>
      <c r="AE174" s="78"/>
      <c r="AF174" s="78"/>
      <c r="AG174" s="78"/>
      <c r="AH174" s="79"/>
    </row>
    <row r="175" spans="1:34" s="12" customFormat="1" ht="45.75" customHeight="1" x14ac:dyDescent="0.35">
      <c r="A175" s="72"/>
      <c r="B175" s="73"/>
      <c r="C175" s="74"/>
      <c r="D175" s="74"/>
      <c r="E175" s="74"/>
      <c r="F175" s="75"/>
      <c r="G175" s="76" t="s">
        <v>52</v>
      </c>
      <c r="H175" s="81">
        <f>H79+H98+H120+H142+H167</f>
        <v>108671.5</v>
      </c>
      <c r="I175" s="78"/>
      <c r="J175" s="78"/>
      <c r="K175" s="78"/>
      <c r="L175" s="79"/>
      <c r="M175" s="72"/>
      <c r="N175" s="73"/>
      <c r="O175" s="74"/>
      <c r="P175" s="74"/>
      <c r="Q175" s="74"/>
      <c r="R175" s="75"/>
      <c r="S175" s="76" t="s">
        <v>52</v>
      </c>
      <c r="T175" s="81">
        <f>T79+T98+T120+T142+T167</f>
        <v>108671.5</v>
      </c>
      <c r="U175" s="78"/>
      <c r="V175" s="78"/>
      <c r="W175" s="78"/>
      <c r="X175" s="79"/>
      <c r="Y175" s="74"/>
      <c r="Z175" s="74"/>
      <c r="AA175" s="74"/>
      <c r="AB175" s="75"/>
      <c r="AC175" s="76" t="s">
        <v>52</v>
      </c>
      <c r="AD175" s="81">
        <f>AD79+AD98+AD120+AD142+AD167</f>
        <v>1.8189894035458565E-12</v>
      </c>
      <c r="AE175" s="78"/>
      <c r="AF175" s="78"/>
      <c r="AG175" s="78"/>
      <c r="AH175" s="79"/>
    </row>
    <row r="176" spans="1:34" s="12" customFormat="1" ht="45.75" customHeight="1" x14ac:dyDescent="0.35">
      <c r="A176" s="72"/>
      <c r="B176" s="73"/>
      <c r="C176" s="74"/>
      <c r="D176" s="74"/>
      <c r="E176" s="788" t="s">
        <v>110</v>
      </c>
      <c r="F176" s="788"/>
      <c r="G176" s="80" t="s">
        <v>61</v>
      </c>
      <c r="H176" s="81">
        <f>H177+H178+H179</f>
        <v>23.1</v>
      </c>
      <c r="I176" s="78"/>
      <c r="J176" s="78"/>
      <c r="K176" s="78"/>
      <c r="L176" s="79"/>
      <c r="M176" s="72"/>
      <c r="N176" s="73"/>
      <c r="O176" s="74"/>
      <c r="P176" s="74"/>
      <c r="Q176" s="788" t="s">
        <v>110</v>
      </c>
      <c r="R176" s="788"/>
      <c r="S176" s="80" t="s">
        <v>61</v>
      </c>
      <c r="T176" s="81">
        <f>T177+T178+T179</f>
        <v>25.4</v>
      </c>
      <c r="U176" s="78"/>
      <c r="V176" s="78"/>
      <c r="W176" s="78"/>
      <c r="X176" s="79"/>
      <c r="Y176" s="74"/>
      <c r="Z176" s="74"/>
      <c r="AA176" s="788" t="s">
        <v>110</v>
      </c>
      <c r="AB176" s="788"/>
      <c r="AC176" s="80" t="s">
        <v>61</v>
      </c>
      <c r="AD176" s="81">
        <f>AD177+AD178+AD179</f>
        <v>2.2999999999999998</v>
      </c>
      <c r="AE176" s="78"/>
      <c r="AF176" s="78"/>
      <c r="AG176" s="78"/>
      <c r="AH176" s="79"/>
    </row>
    <row r="177" spans="1:34" s="12" customFormat="1" ht="45.75" customHeight="1" x14ac:dyDescent="0.35">
      <c r="A177" s="72"/>
      <c r="B177" s="73"/>
      <c r="C177" s="796"/>
      <c r="D177" s="796"/>
      <c r="E177" s="796"/>
      <c r="F177" s="75"/>
      <c r="G177" s="76" t="s">
        <v>50</v>
      </c>
      <c r="H177" s="81">
        <f>H122</f>
        <v>7.3</v>
      </c>
      <c r="I177" s="78"/>
      <c r="J177" s="78"/>
      <c r="K177" s="78"/>
      <c r="L177" s="79"/>
      <c r="M177" s="72"/>
      <c r="N177" s="73"/>
      <c r="O177" s="796"/>
      <c r="P177" s="796"/>
      <c r="Q177" s="796"/>
      <c r="R177" s="75"/>
      <c r="S177" s="76" t="s">
        <v>50</v>
      </c>
      <c r="T177" s="81">
        <f>T122</f>
        <v>7.3</v>
      </c>
      <c r="U177" s="78"/>
      <c r="V177" s="78"/>
      <c r="W177" s="78"/>
      <c r="X177" s="79"/>
      <c r="Y177" s="796"/>
      <c r="Z177" s="796"/>
      <c r="AA177" s="796"/>
      <c r="AB177" s="75"/>
      <c r="AC177" s="76" t="s">
        <v>50</v>
      </c>
      <c r="AD177" s="81">
        <f>AD122</f>
        <v>0</v>
      </c>
      <c r="AE177" s="78"/>
      <c r="AF177" s="78"/>
      <c r="AG177" s="78"/>
      <c r="AH177" s="79"/>
    </row>
    <row r="178" spans="1:34" s="12" customFormat="1" ht="45.75" customHeight="1" x14ac:dyDescent="0.35">
      <c r="A178" s="72"/>
      <c r="B178" s="73"/>
      <c r="C178" s="788"/>
      <c r="D178" s="788"/>
      <c r="E178" s="788"/>
      <c r="F178" s="50"/>
      <c r="G178" s="76" t="s">
        <v>51</v>
      </c>
      <c r="H178" s="81">
        <f>H123</f>
        <v>7.7</v>
      </c>
      <c r="I178" s="78"/>
      <c r="J178" s="78"/>
      <c r="K178" s="78"/>
      <c r="L178" s="79"/>
      <c r="M178" s="72"/>
      <c r="N178" s="73"/>
      <c r="O178" s="788"/>
      <c r="P178" s="788"/>
      <c r="Q178" s="788"/>
      <c r="R178" s="50"/>
      <c r="S178" s="76" t="s">
        <v>51</v>
      </c>
      <c r="T178" s="81">
        <f>T123</f>
        <v>10</v>
      </c>
      <c r="U178" s="78"/>
      <c r="V178" s="78"/>
      <c r="W178" s="78"/>
      <c r="X178" s="79"/>
      <c r="Y178" s="788"/>
      <c r="Z178" s="788"/>
      <c r="AA178" s="788"/>
      <c r="AB178" s="50"/>
      <c r="AC178" s="76" t="s">
        <v>51</v>
      </c>
      <c r="AD178" s="81">
        <f>AD123</f>
        <v>2.2999999999999998</v>
      </c>
      <c r="AE178" s="78"/>
      <c r="AF178" s="78"/>
      <c r="AG178" s="78"/>
      <c r="AH178" s="79"/>
    </row>
    <row r="179" spans="1:34" s="12" customFormat="1" ht="45.75" customHeight="1" x14ac:dyDescent="0.35">
      <c r="A179" s="82"/>
      <c r="B179" s="83"/>
      <c r="C179" s="789"/>
      <c r="D179" s="789"/>
      <c r="E179" s="789"/>
      <c r="F179" s="56"/>
      <c r="G179" s="87" t="s">
        <v>52</v>
      </c>
      <c r="H179" s="114">
        <f>H124</f>
        <v>8.1</v>
      </c>
      <c r="I179" s="171"/>
      <c r="J179" s="89"/>
      <c r="K179" s="89"/>
      <c r="L179" s="90"/>
      <c r="M179" s="82"/>
      <c r="N179" s="83"/>
      <c r="O179" s="789"/>
      <c r="P179" s="789"/>
      <c r="Q179" s="789"/>
      <c r="R179" s="56"/>
      <c r="S179" s="87" t="s">
        <v>52</v>
      </c>
      <c r="T179" s="114">
        <f>T124</f>
        <v>8.1</v>
      </c>
      <c r="U179" s="171"/>
      <c r="V179" s="89"/>
      <c r="W179" s="89"/>
      <c r="X179" s="90"/>
      <c r="Y179" s="789"/>
      <c r="Z179" s="789"/>
      <c r="AA179" s="789"/>
      <c r="AB179" s="56"/>
      <c r="AC179" s="87" t="s">
        <v>52</v>
      </c>
      <c r="AD179" s="114">
        <f>AD124</f>
        <v>0</v>
      </c>
      <c r="AE179" s="171"/>
      <c r="AF179" s="89"/>
      <c r="AG179" s="89"/>
      <c r="AH179" s="90"/>
    </row>
    <row r="180" spans="1:34" s="172" customFormat="1" ht="44.25" customHeight="1" x14ac:dyDescent="0.25">
      <c r="A180" s="830" t="s">
        <v>133</v>
      </c>
      <c r="B180" s="831"/>
      <c r="C180" s="831"/>
      <c r="D180" s="831"/>
      <c r="E180" s="831"/>
      <c r="F180" s="831"/>
      <c r="G180" s="831"/>
      <c r="H180" s="831"/>
      <c r="I180" s="831"/>
      <c r="J180" s="831"/>
      <c r="K180" s="831"/>
      <c r="L180" s="832"/>
      <c r="M180" s="830" t="s">
        <v>133</v>
      </c>
      <c r="N180" s="831"/>
      <c r="O180" s="831"/>
      <c r="P180" s="831"/>
      <c r="Q180" s="831"/>
      <c r="R180" s="831"/>
      <c r="S180" s="831"/>
      <c r="T180" s="831"/>
      <c r="U180" s="831"/>
      <c r="V180" s="831"/>
      <c r="W180" s="831"/>
      <c r="X180" s="832"/>
      <c r="Y180" s="523"/>
      <c r="Z180" s="523"/>
      <c r="AA180" s="523"/>
      <c r="AB180" s="869" t="s">
        <v>133</v>
      </c>
      <c r="AC180" s="870"/>
      <c r="AD180" s="870"/>
      <c r="AE180" s="870"/>
      <c r="AF180" s="870"/>
      <c r="AG180" s="870"/>
      <c r="AH180" s="871"/>
    </row>
    <row r="181" spans="1:34" s="130" customFormat="1" ht="74.25" customHeight="1" x14ac:dyDescent="0.25">
      <c r="A181" s="937" t="s">
        <v>134</v>
      </c>
      <c r="B181" s="837"/>
      <c r="C181" s="834"/>
      <c r="D181" s="834"/>
      <c r="E181" s="834"/>
      <c r="F181" s="835"/>
      <c r="G181" s="836"/>
      <c r="H181" s="836"/>
      <c r="I181" s="837"/>
      <c r="J181" s="837"/>
      <c r="K181" s="837"/>
      <c r="L181" s="838"/>
      <c r="M181" s="937" t="s">
        <v>134</v>
      </c>
      <c r="N181" s="837"/>
      <c r="O181" s="834"/>
      <c r="P181" s="834"/>
      <c r="Q181" s="834"/>
      <c r="R181" s="835"/>
      <c r="S181" s="836"/>
      <c r="T181" s="836"/>
      <c r="U181" s="837"/>
      <c r="V181" s="837"/>
      <c r="W181" s="837"/>
      <c r="X181" s="838"/>
      <c r="AB181" s="866" t="s">
        <v>134</v>
      </c>
      <c r="AC181" s="867"/>
      <c r="AD181" s="867"/>
      <c r="AE181" s="867"/>
      <c r="AF181" s="867"/>
      <c r="AG181" s="867"/>
      <c r="AH181" s="868"/>
    </row>
    <row r="182" spans="1:34" s="130" customFormat="1" ht="132" customHeight="1" x14ac:dyDescent="0.25">
      <c r="A182" s="718" t="s">
        <v>55</v>
      </c>
      <c r="B182" s="714" t="s">
        <v>135</v>
      </c>
      <c r="C182" s="776" t="s">
        <v>136</v>
      </c>
      <c r="D182" s="716" t="s">
        <v>58</v>
      </c>
      <c r="E182" s="714" t="s">
        <v>137</v>
      </c>
      <c r="F182" s="738" t="s">
        <v>79</v>
      </c>
      <c r="G182" s="9" t="s">
        <v>61</v>
      </c>
      <c r="H182" s="10">
        <f>H183+H184+H185</f>
        <v>162689.9</v>
      </c>
      <c r="I182" s="626" t="s">
        <v>62</v>
      </c>
      <c r="J182" s="627"/>
      <c r="K182" s="627"/>
      <c r="L182" s="627"/>
      <c r="M182" s="714" t="s">
        <v>55</v>
      </c>
      <c r="N182" s="776" t="s">
        <v>135</v>
      </c>
      <c r="O182" s="776" t="s">
        <v>136</v>
      </c>
      <c r="P182" s="716" t="s">
        <v>58</v>
      </c>
      <c r="Q182" s="714" t="s">
        <v>137</v>
      </c>
      <c r="R182" s="738" t="s">
        <v>79</v>
      </c>
      <c r="S182" s="9" t="s">
        <v>61</v>
      </c>
      <c r="T182" s="10">
        <f>T183+T184+T185</f>
        <v>146732.79999999999</v>
      </c>
      <c r="U182" s="626" t="s">
        <v>62</v>
      </c>
      <c r="V182" s="627"/>
      <c r="W182" s="627"/>
      <c r="X182" s="628"/>
      <c r="Y182" s="714" t="s">
        <v>136</v>
      </c>
      <c r="Z182" s="716" t="s">
        <v>58</v>
      </c>
      <c r="AA182" s="714" t="s">
        <v>137</v>
      </c>
      <c r="AB182" s="738" t="s">
        <v>79</v>
      </c>
      <c r="AC182" s="9" t="s">
        <v>61</v>
      </c>
      <c r="AD182" s="10">
        <f>T182-H182</f>
        <v>-15957.100000000006</v>
      </c>
      <c r="AE182" s="626" t="s">
        <v>62</v>
      </c>
      <c r="AF182" s="627"/>
      <c r="AG182" s="627"/>
      <c r="AH182" s="628"/>
    </row>
    <row r="183" spans="1:34" s="130" customFormat="1" ht="293.25" customHeight="1" x14ac:dyDescent="0.25">
      <c r="A183" s="719"/>
      <c r="B183" s="715"/>
      <c r="C183" s="777"/>
      <c r="D183" s="717"/>
      <c r="E183" s="715"/>
      <c r="F183" s="739"/>
      <c r="G183" s="15" t="s">
        <v>50</v>
      </c>
      <c r="H183" s="20">
        <v>51454.7</v>
      </c>
      <c r="I183" s="173" t="s">
        <v>138</v>
      </c>
      <c r="J183" s="174">
        <v>15436.4</v>
      </c>
      <c r="K183" s="175">
        <v>16254.5</v>
      </c>
      <c r="L183" s="943">
        <v>17116</v>
      </c>
      <c r="M183" s="715"/>
      <c r="N183" s="777"/>
      <c r="O183" s="777"/>
      <c r="P183" s="717"/>
      <c r="Q183" s="715"/>
      <c r="R183" s="739"/>
      <c r="S183" s="15" t="s">
        <v>50</v>
      </c>
      <c r="T183" s="20">
        <v>51454.7</v>
      </c>
      <c r="U183" s="173" t="s">
        <v>138</v>
      </c>
      <c r="V183" s="174">
        <v>15436.4</v>
      </c>
      <c r="W183" s="175">
        <v>13567.6</v>
      </c>
      <c r="X183" s="175">
        <v>17116</v>
      </c>
      <c r="Y183" s="715"/>
      <c r="Z183" s="717"/>
      <c r="AA183" s="715"/>
      <c r="AB183" s="739"/>
      <c r="AC183" s="15" t="s">
        <v>50</v>
      </c>
      <c r="AD183" s="20">
        <f>T183-H183</f>
        <v>0</v>
      </c>
      <c r="AE183" s="173" t="s">
        <v>138</v>
      </c>
      <c r="AF183" s="18">
        <f t="shared" ref="AF183:AF185" si="90">V183-J183</f>
        <v>0</v>
      </c>
      <c r="AG183" s="18">
        <f t="shared" ref="AG183:AG185" si="91">W183-K183</f>
        <v>-2686.8999999999996</v>
      </c>
      <c r="AH183" s="18">
        <f t="shared" ref="AH183:AH185" si="92">X183-L183</f>
        <v>0</v>
      </c>
    </row>
    <row r="184" spans="1:34" s="130" customFormat="1" ht="327.75" customHeight="1" x14ac:dyDescent="0.25">
      <c r="A184" s="191"/>
      <c r="B184" s="715"/>
      <c r="C184" s="777"/>
      <c r="D184" s="717"/>
      <c r="E184" s="715"/>
      <c r="F184" s="177"/>
      <c r="G184" s="15" t="s">
        <v>51</v>
      </c>
      <c r="H184" s="20">
        <v>54181.8</v>
      </c>
      <c r="I184" s="35" t="s">
        <v>139</v>
      </c>
      <c r="J184" s="178">
        <v>33445.599999999999</v>
      </c>
      <c r="K184" s="179">
        <v>35218.199999999997</v>
      </c>
      <c r="L184" s="944">
        <v>37084.800000000003</v>
      </c>
      <c r="M184" s="176"/>
      <c r="N184" s="777"/>
      <c r="O184" s="777"/>
      <c r="P184" s="717"/>
      <c r="Q184" s="715"/>
      <c r="R184" s="177"/>
      <c r="S184" s="15" t="s">
        <v>51</v>
      </c>
      <c r="T184" s="20">
        <v>38224.699999999997</v>
      </c>
      <c r="U184" s="35" t="s">
        <v>139</v>
      </c>
      <c r="V184" s="178">
        <v>33445.599999999999</v>
      </c>
      <c r="W184" s="179">
        <v>22396.1</v>
      </c>
      <c r="X184" s="179">
        <v>37084.800000000003</v>
      </c>
      <c r="Y184" s="715"/>
      <c r="Z184" s="717"/>
      <c r="AA184" s="715"/>
      <c r="AB184" s="177"/>
      <c r="AC184" s="15" t="s">
        <v>51</v>
      </c>
      <c r="AD184" s="20">
        <f>T184-H184</f>
        <v>-15957.100000000006</v>
      </c>
      <c r="AE184" s="35" t="s">
        <v>139</v>
      </c>
      <c r="AF184" s="18">
        <f t="shared" si="90"/>
        <v>0</v>
      </c>
      <c r="AG184" s="18">
        <f t="shared" si="91"/>
        <v>-12822.099999999999</v>
      </c>
      <c r="AH184" s="18">
        <f t="shared" si="92"/>
        <v>0</v>
      </c>
    </row>
    <row r="185" spans="1:34" s="130" customFormat="1" ht="240" customHeight="1" x14ac:dyDescent="0.25">
      <c r="A185" s="191"/>
      <c r="B185" s="715"/>
      <c r="C185" s="777"/>
      <c r="D185" s="717"/>
      <c r="E185" s="715"/>
      <c r="F185" s="177"/>
      <c r="G185" s="15" t="s">
        <v>52</v>
      </c>
      <c r="H185" s="20">
        <v>57053.4</v>
      </c>
      <c r="I185" s="180" t="s">
        <v>140</v>
      </c>
      <c r="J185" s="178">
        <v>2572.6999999999998</v>
      </c>
      <c r="K185" s="178">
        <v>2709.1</v>
      </c>
      <c r="L185" s="945">
        <v>2852.6</v>
      </c>
      <c r="M185" s="176"/>
      <c r="N185" s="777"/>
      <c r="O185" s="777"/>
      <c r="P185" s="717"/>
      <c r="Q185" s="715"/>
      <c r="R185" s="177"/>
      <c r="S185" s="15" t="s">
        <v>52</v>
      </c>
      <c r="T185" s="20">
        <v>57053.4</v>
      </c>
      <c r="U185" s="180" t="s">
        <v>140</v>
      </c>
      <c r="V185" s="178">
        <v>2572.6999999999998</v>
      </c>
      <c r="W185" s="178">
        <v>2261</v>
      </c>
      <c r="X185" s="178">
        <v>2852.6</v>
      </c>
      <c r="Y185" s="715"/>
      <c r="Z185" s="717"/>
      <c r="AA185" s="715"/>
      <c r="AB185" s="177"/>
      <c r="AC185" s="15" t="s">
        <v>52</v>
      </c>
      <c r="AD185" s="20">
        <f>T185-H185</f>
        <v>0</v>
      </c>
      <c r="AE185" s="180" t="s">
        <v>140</v>
      </c>
      <c r="AF185" s="18">
        <f t="shared" si="90"/>
        <v>0</v>
      </c>
      <c r="AG185" s="18">
        <f t="shared" si="91"/>
        <v>-448.09999999999991</v>
      </c>
      <c r="AH185" s="18">
        <f t="shared" si="92"/>
        <v>0</v>
      </c>
    </row>
    <row r="186" spans="1:34" s="130" customFormat="1" ht="68.25" customHeight="1" x14ac:dyDescent="0.25">
      <c r="A186" s="191"/>
      <c r="B186" s="715"/>
      <c r="C186" s="777"/>
      <c r="D186" s="717"/>
      <c r="E186" s="715"/>
      <c r="F186" s="177"/>
      <c r="G186" s="177"/>
      <c r="H186" s="181"/>
      <c r="I186" s="626" t="s">
        <v>64</v>
      </c>
      <c r="J186" s="627"/>
      <c r="K186" s="627"/>
      <c r="L186" s="627"/>
      <c r="M186" s="176"/>
      <c r="N186" s="777"/>
      <c r="O186" s="777"/>
      <c r="P186" s="717"/>
      <c r="Q186" s="715"/>
      <c r="R186" s="177"/>
      <c r="S186" s="177"/>
      <c r="T186" s="181"/>
      <c r="U186" s="751" t="s">
        <v>64</v>
      </c>
      <c r="V186" s="752"/>
      <c r="W186" s="752"/>
      <c r="X186" s="753"/>
      <c r="Y186" s="715"/>
      <c r="Z186" s="717"/>
      <c r="AA186" s="715"/>
      <c r="AB186" s="177"/>
      <c r="AC186" s="177"/>
      <c r="AD186" s="181"/>
      <c r="AE186" s="751" t="s">
        <v>64</v>
      </c>
      <c r="AF186" s="752"/>
      <c r="AG186" s="752"/>
      <c r="AH186" s="753"/>
    </row>
    <row r="187" spans="1:34" s="130" customFormat="1" ht="230.25" customHeight="1" x14ac:dyDescent="0.25">
      <c r="A187" s="191"/>
      <c r="B187" s="176"/>
      <c r="C187" s="777"/>
      <c r="D187" s="176"/>
      <c r="E187" s="176"/>
      <c r="F187" s="177"/>
      <c r="G187" s="177"/>
      <c r="H187" s="181"/>
      <c r="I187" s="173" t="s">
        <v>141</v>
      </c>
      <c r="J187" s="30">
        <v>59268</v>
      </c>
      <c r="K187" s="182">
        <v>62409</v>
      </c>
      <c r="L187" s="946">
        <v>65717</v>
      </c>
      <c r="M187" s="176"/>
      <c r="N187" s="192"/>
      <c r="O187" s="777"/>
      <c r="P187" s="176"/>
      <c r="Q187" s="176"/>
      <c r="R187" s="177"/>
      <c r="S187" s="177"/>
      <c r="T187" s="181"/>
      <c r="U187" s="173" t="s">
        <v>141</v>
      </c>
      <c r="V187" s="30">
        <v>59268</v>
      </c>
      <c r="W187" s="182">
        <v>62409</v>
      </c>
      <c r="X187" s="182">
        <v>65717</v>
      </c>
      <c r="Y187" s="715"/>
      <c r="Z187" s="176"/>
      <c r="AA187" s="176"/>
      <c r="AB187" s="177"/>
      <c r="AC187" s="177"/>
      <c r="AD187" s="181"/>
      <c r="AE187" s="173" t="s">
        <v>141</v>
      </c>
      <c r="AF187" s="18">
        <f t="shared" ref="AF187:AF189" si="93">V187-J187</f>
        <v>0</v>
      </c>
      <c r="AG187" s="18">
        <f t="shared" ref="AG187:AG189" si="94">W187-K187</f>
        <v>0</v>
      </c>
      <c r="AH187" s="18">
        <f t="shared" ref="AH187:AH189" si="95">X187-L187</f>
        <v>0</v>
      </c>
    </row>
    <row r="188" spans="1:34" s="130" customFormat="1" ht="213" customHeight="1" x14ac:dyDescent="0.25">
      <c r="A188" s="191"/>
      <c r="B188" s="176"/>
      <c r="C188" s="777"/>
      <c r="D188" s="176"/>
      <c r="E188" s="176"/>
      <c r="F188" s="177"/>
      <c r="G188" s="177"/>
      <c r="H188" s="181"/>
      <c r="I188" s="35" t="s">
        <v>142</v>
      </c>
      <c r="J188" s="30">
        <v>8000</v>
      </c>
      <c r="K188" s="30">
        <v>8424</v>
      </c>
      <c r="L188" s="914">
        <v>8870</v>
      </c>
      <c r="M188" s="176"/>
      <c r="N188" s="192"/>
      <c r="O188" s="777"/>
      <c r="P188" s="176"/>
      <c r="Q188" s="176"/>
      <c r="R188" s="177"/>
      <c r="S188" s="177"/>
      <c r="T188" s="181"/>
      <c r="U188" s="35" t="s">
        <v>142</v>
      </c>
      <c r="V188" s="30">
        <v>8000</v>
      </c>
      <c r="W188" s="30">
        <v>8424</v>
      </c>
      <c r="X188" s="30">
        <v>8870</v>
      </c>
      <c r="Y188" s="715"/>
      <c r="Z188" s="176"/>
      <c r="AA188" s="176"/>
      <c r="AB188" s="177"/>
      <c r="AC188" s="177"/>
      <c r="AD188" s="181"/>
      <c r="AE188" s="35" t="s">
        <v>142</v>
      </c>
      <c r="AF188" s="18">
        <f t="shared" si="93"/>
        <v>0</v>
      </c>
      <c r="AG188" s="18">
        <f t="shared" si="94"/>
        <v>0</v>
      </c>
      <c r="AH188" s="18">
        <f t="shared" si="95"/>
        <v>0</v>
      </c>
    </row>
    <row r="189" spans="1:34" s="130" customFormat="1" ht="207" customHeight="1" x14ac:dyDescent="0.25">
      <c r="A189" s="191"/>
      <c r="B189" s="176"/>
      <c r="C189" s="777"/>
      <c r="D189" s="176"/>
      <c r="E189" s="176"/>
      <c r="F189" s="177"/>
      <c r="G189" s="177"/>
      <c r="H189" s="181"/>
      <c r="I189" s="180" t="s">
        <v>143</v>
      </c>
      <c r="J189" s="30">
        <v>362</v>
      </c>
      <c r="K189" s="183">
        <v>382</v>
      </c>
      <c r="L189" s="947">
        <v>402</v>
      </c>
      <c r="M189" s="176"/>
      <c r="N189" s="192"/>
      <c r="O189" s="777"/>
      <c r="P189" s="176"/>
      <c r="Q189" s="176"/>
      <c r="R189" s="177"/>
      <c r="S189" s="177"/>
      <c r="T189" s="181"/>
      <c r="U189" s="180" t="s">
        <v>143</v>
      </c>
      <c r="V189" s="30">
        <v>362</v>
      </c>
      <c r="W189" s="183">
        <v>382</v>
      </c>
      <c r="X189" s="183">
        <v>402</v>
      </c>
      <c r="Y189" s="715"/>
      <c r="Z189" s="176"/>
      <c r="AA189" s="176"/>
      <c r="AB189" s="177"/>
      <c r="AC189" s="177"/>
      <c r="AD189" s="181"/>
      <c r="AE189" s="180" t="s">
        <v>143</v>
      </c>
      <c r="AF189" s="18">
        <f t="shared" si="93"/>
        <v>0</v>
      </c>
      <c r="AG189" s="18">
        <f t="shared" si="94"/>
        <v>0</v>
      </c>
      <c r="AH189" s="18">
        <f t="shared" si="95"/>
        <v>0</v>
      </c>
    </row>
    <row r="190" spans="1:34" s="130" customFormat="1" ht="53.25" customHeight="1" x14ac:dyDescent="0.25">
      <c r="A190" s="191"/>
      <c r="B190" s="176"/>
      <c r="C190" s="192"/>
      <c r="D190" s="176"/>
      <c r="E190" s="176"/>
      <c r="F190" s="177"/>
      <c r="G190" s="177"/>
      <c r="H190" s="181"/>
      <c r="I190" s="626" t="s">
        <v>67</v>
      </c>
      <c r="J190" s="627"/>
      <c r="K190" s="627"/>
      <c r="L190" s="627"/>
      <c r="M190" s="176"/>
      <c r="N190" s="192"/>
      <c r="O190" s="192"/>
      <c r="P190" s="176"/>
      <c r="Q190" s="176"/>
      <c r="R190" s="177"/>
      <c r="S190" s="177"/>
      <c r="T190" s="181"/>
      <c r="U190" s="626" t="s">
        <v>67</v>
      </c>
      <c r="V190" s="627"/>
      <c r="W190" s="627"/>
      <c r="X190" s="628"/>
      <c r="Y190" s="176"/>
      <c r="Z190" s="176"/>
      <c r="AA190" s="176"/>
      <c r="AB190" s="177"/>
      <c r="AC190" s="177"/>
      <c r="AD190" s="181"/>
      <c r="AE190" s="626" t="s">
        <v>67</v>
      </c>
      <c r="AF190" s="627"/>
      <c r="AG190" s="627"/>
      <c r="AH190" s="628"/>
    </row>
    <row r="191" spans="1:34" s="130" customFormat="1" ht="306.75" customHeight="1" x14ac:dyDescent="0.25">
      <c r="A191" s="191"/>
      <c r="B191" s="176"/>
      <c r="C191" s="192"/>
      <c r="D191" s="176"/>
      <c r="E191" s="176"/>
      <c r="F191" s="177"/>
      <c r="G191" s="177"/>
      <c r="H191" s="181"/>
      <c r="I191" s="173" t="s">
        <v>144</v>
      </c>
      <c r="J191" s="184">
        <f t="shared" ref="J191:L193" si="96">(J183/J187)</f>
        <v>0.26045083350205844</v>
      </c>
      <c r="K191" s="184">
        <f t="shared" si="96"/>
        <v>0.26045121697191109</v>
      </c>
      <c r="L191" s="171">
        <f t="shared" si="96"/>
        <v>0.26045011184320649</v>
      </c>
      <c r="M191" s="176"/>
      <c r="N191" s="192"/>
      <c r="O191" s="192"/>
      <c r="P191" s="176"/>
      <c r="Q191" s="176"/>
      <c r="R191" s="177"/>
      <c r="S191" s="177"/>
      <c r="T191" s="181"/>
      <c r="U191" s="173" t="s">
        <v>144</v>
      </c>
      <c r="V191" s="184">
        <f t="shared" ref="V191:X193" si="97">(V183/V187)</f>
        <v>0.26045083350205844</v>
      </c>
      <c r="W191" s="184">
        <f t="shared" si="97"/>
        <v>0.21739813167972569</v>
      </c>
      <c r="X191" s="184">
        <f t="shared" si="97"/>
        <v>0.26045011184320649</v>
      </c>
      <c r="Y191" s="176"/>
      <c r="Z191" s="176"/>
      <c r="AA191" s="176"/>
      <c r="AB191" s="177"/>
      <c r="AC191" s="177"/>
      <c r="AD191" s="181"/>
      <c r="AE191" s="173" t="s">
        <v>144</v>
      </c>
      <c r="AF191" s="18">
        <f t="shared" ref="AF191:AF193" si="98">V191-J191</f>
        <v>0</v>
      </c>
      <c r="AG191" s="18">
        <f t="shared" ref="AG191:AG193" si="99">W191-K191</f>
        <v>-4.3053085292185406E-2</v>
      </c>
      <c r="AH191" s="18">
        <f t="shared" ref="AH191:AH193" si="100">X191-L191</f>
        <v>0</v>
      </c>
    </row>
    <row r="192" spans="1:34" s="130" customFormat="1" ht="132" customHeight="1" x14ac:dyDescent="0.25">
      <c r="A192" s="191"/>
      <c r="B192" s="176"/>
      <c r="C192" s="201"/>
      <c r="D192" s="185"/>
      <c r="E192" s="185"/>
      <c r="F192" s="186"/>
      <c r="G192" s="186"/>
      <c r="H192" s="187"/>
      <c r="I192" s="35" t="s">
        <v>145</v>
      </c>
      <c r="J192" s="18">
        <f t="shared" si="96"/>
        <v>4.1806999999999999</v>
      </c>
      <c r="K192" s="18">
        <f t="shared" si="96"/>
        <v>4.1806980056980052</v>
      </c>
      <c r="L192" s="948">
        <f t="shared" si="96"/>
        <v>4.1809244644870356</v>
      </c>
      <c r="M192" s="176"/>
      <c r="N192" s="192"/>
      <c r="O192" s="201"/>
      <c r="P192" s="185"/>
      <c r="Q192" s="185"/>
      <c r="R192" s="186"/>
      <c r="S192" s="186"/>
      <c r="T192" s="187"/>
      <c r="U192" s="35" t="s">
        <v>145</v>
      </c>
      <c r="V192" s="18">
        <f t="shared" si="97"/>
        <v>4.1806999999999999</v>
      </c>
      <c r="W192" s="18">
        <f t="shared" si="97"/>
        <v>2.6586063627730292</v>
      </c>
      <c r="X192" s="18">
        <f t="shared" si="97"/>
        <v>4.1809244644870356</v>
      </c>
      <c r="Y192" s="185"/>
      <c r="Z192" s="185"/>
      <c r="AA192" s="185"/>
      <c r="AB192" s="186"/>
      <c r="AC192" s="186"/>
      <c r="AD192" s="187"/>
      <c r="AE192" s="35" t="s">
        <v>145</v>
      </c>
      <c r="AF192" s="18">
        <f t="shared" si="98"/>
        <v>0</v>
      </c>
      <c r="AG192" s="18">
        <f t="shared" si="99"/>
        <v>-1.522091642924976</v>
      </c>
      <c r="AH192" s="18">
        <f t="shared" si="100"/>
        <v>0</v>
      </c>
    </row>
    <row r="193" spans="1:34" s="130" customFormat="1" ht="272.25" customHeight="1" x14ac:dyDescent="0.25">
      <c r="A193" s="191"/>
      <c r="B193" s="176"/>
      <c r="C193" s="928"/>
      <c r="D193" s="188"/>
      <c r="E193" s="188"/>
      <c r="F193" s="189"/>
      <c r="G193" s="189"/>
      <c r="H193" s="190"/>
      <c r="I193" s="180" t="s">
        <v>146</v>
      </c>
      <c r="J193" s="46">
        <f t="shared" si="96"/>
        <v>7.1069060773480661</v>
      </c>
      <c r="K193" s="46">
        <f t="shared" si="96"/>
        <v>7.0918848167539261</v>
      </c>
      <c r="L193" s="605">
        <f t="shared" si="96"/>
        <v>7.0960199004975122</v>
      </c>
      <c r="M193" s="176"/>
      <c r="N193" s="192"/>
      <c r="O193" s="928"/>
      <c r="P193" s="188"/>
      <c r="Q193" s="188"/>
      <c r="R193" s="189"/>
      <c r="S193" s="189"/>
      <c r="T193" s="190"/>
      <c r="U193" s="180" t="s">
        <v>146</v>
      </c>
      <c r="V193" s="46">
        <f t="shared" si="97"/>
        <v>7.1069060773480661</v>
      </c>
      <c r="W193" s="46">
        <f t="shared" si="97"/>
        <v>5.9188481675392675</v>
      </c>
      <c r="X193" s="46">
        <f t="shared" si="97"/>
        <v>7.0960199004975122</v>
      </c>
      <c r="Y193" s="188"/>
      <c r="Z193" s="188"/>
      <c r="AA193" s="188"/>
      <c r="AB193" s="189"/>
      <c r="AC193" s="189"/>
      <c r="AD193" s="190"/>
      <c r="AE193" s="180" t="s">
        <v>146</v>
      </c>
      <c r="AF193" s="18">
        <f t="shared" si="98"/>
        <v>0</v>
      </c>
      <c r="AG193" s="18">
        <f t="shared" si="99"/>
        <v>-1.1730366492146587</v>
      </c>
      <c r="AH193" s="18">
        <f t="shared" si="100"/>
        <v>0</v>
      </c>
    </row>
    <row r="194" spans="1:34" s="130" customFormat="1" ht="81.75" customHeight="1" x14ac:dyDescent="0.25">
      <c r="A194" s="191"/>
      <c r="B194" s="176"/>
      <c r="C194" s="192"/>
      <c r="D194" s="176"/>
      <c r="E194" s="176"/>
      <c r="F194" s="177"/>
      <c r="G194" s="177"/>
      <c r="H194" s="181"/>
      <c r="I194" s="626" t="s">
        <v>69</v>
      </c>
      <c r="J194" s="627"/>
      <c r="K194" s="627"/>
      <c r="L194" s="627"/>
      <c r="M194" s="176"/>
      <c r="N194" s="192"/>
      <c r="O194" s="192"/>
      <c r="P194" s="176"/>
      <c r="Q194" s="176"/>
      <c r="R194" s="177"/>
      <c r="S194" s="177"/>
      <c r="T194" s="181"/>
      <c r="U194" s="626" t="s">
        <v>69</v>
      </c>
      <c r="V194" s="627"/>
      <c r="W194" s="627"/>
      <c r="X194" s="628"/>
      <c r="Y194" s="176"/>
      <c r="Z194" s="176"/>
      <c r="AA194" s="176"/>
      <c r="AB194" s="177"/>
      <c r="AC194" s="177"/>
      <c r="AD194" s="181"/>
      <c r="AE194" s="626" t="s">
        <v>69</v>
      </c>
      <c r="AF194" s="627"/>
      <c r="AG194" s="627"/>
      <c r="AH194" s="628"/>
    </row>
    <row r="195" spans="1:34" s="130" customFormat="1" ht="294" customHeight="1" x14ac:dyDescent="0.25">
      <c r="A195" s="191"/>
      <c r="B195" s="176"/>
      <c r="C195" s="192"/>
      <c r="D195" s="176"/>
      <c r="E195" s="176"/>
      <c r="F195" s="191"/>
      <c r="G195" s="191"/>
      <c r="H195" s="192"/>
      <c r="I195" s="173" t="s">
        <v>147</v>
      </c>
      <c r="J195" s="184">
        <v>20</v>
      </c>
      <c r="K195" s="193">
        <v>21</v>
      </c>
      <c r="L195" s="949">
        <v>22</v>
      </c>
      <c r="M195" s="176"/>
      <c r="N195" s="192"/>
      <c r="O195" s="192"/>
      <c r="P195" s="176"/>
      <c r="Q195" s="176"/>
      <c r="R195" s="191"/>
      <c r="S195" s="191"/>
      <c r="T195" s="192"/>
      <c r="U195" s="173" t="s">
        <v>147</v>
      </c>
      <c r="V195" s="184">
        <v>20</v>
      </c>
      <c r="W195" s="193">
        <v>21</v>
      </c>
      <c r="X195" s="193">
        <v>22</v>
      </c>
      <c r="Y195" s="176"/>
      <c r="Z195" s="176"/>
      <c r="AA195" s="176"/>
      <c r="AB195" s="191"/>
      <c r="AC195" s="191"/>
      <c r="AD195" s="192"/>
      <c r="AE195" s="173" t="s">
        <v>147</v>
      </c>
      <c r="AF195" s="18">
        <f t="shared" ref="AF195:AF196" si="101">V195-J195</f>
        <v>0</v>
      </c>
      <c r="AG195" s="18">
        <f t="shared" ref="AG195:AG196" si="102">W195-K195</f>
        <v>0</v>
      </c>
      <c r="AH195" s="18">
        <f t="shared" ref="AH195:AH196" si="103">X195-L195</f>
        <v>0</v>
      </c>
    </row>
    <row r="196" spans="1:34" s="130" customFormat="1" ht="285.75" customHeight="1" x14ac:dyDescent="0.25">
      <c r="A196" s="191"/>
      <c r="B196" s="176"/>
      <c r="C196" s="192"/>
      <c r="D196" s="176"/>
      <c r="E196" s="176"/>
      <c r="F196" s="191"/>
      <c r="G196" s="191"/>
      <c r="H196" s="192"/>
      <c r="I196" s="35" t="s">
        <v>148</v>
      </c>
      <c r="J196" s="18">
        <v>10</v>
      </c>
      <c r="K196" s="19">
        <v>10.6</v>
      </c>
      <c r="L196" s="950">
        <v>11.2</v>
      </c>
      <c r="M196" s="176"/>
      <c r="N196" s="192"/>
      <c r="O196" s="192"/>
      <c r="P196" s="176"/>
      <c r="Q196" s="176"/>
      <c r="R196" s="191"/>
      <c r="S196" s="191"/>
      <c r="T196" s="192"/>
      <c r="U196" s="35" t="s">
        <v>148</v>
      </c>
      <c r="V196" s="18">
        <v>10</v>
      </c>
      <c r="W196" s="19">
        <v>10.6</v>
      </c>
      <c r="X196" s="19">
        <v>11.2</v>
      </c>
      <c r="Y196" s="176"/>
      <c r="Z196" s="176"/>
      <c r="AA196" s="176"/>
      <c r="AB196" s="191"/>
      <c r="AC196" s="191"/>
      <c r="AD196" s="192"/>
      <c r="AE196" s="35" t="s">
        <v>148</v>
      </c>
      <c r="AF196" s="18">
        <f t="shared" si="101"/>
        <v>0</v>
      </c>
      <c r="AG196" s="18">
        <f t="shared" si="102"/>
        <v>0</v>
      </c>
      <c r="AH196" s="18">
        <f t="shared" si="103"/>
        <v>0</v>
      </c>
    </row>
    <row r="197" spans="1:34" s="194" customFormat="1" ht="66.75" customHeight="1" x14ac:dyDescent="0.25">
      <c r="A197" s="739"/>
      <c r="B197" s="856"/>
      <c r="C197" s="776" t="s">
        <v>149</v>
      </c>
      <c r="D197" s="716" t="s">
        <v>58</v>
      </c>
      <c r="E197" s="714" t="s">
        <v>150</v>
      </c>
      <c r="F197" s="189" t="s">
        <v>79</v>
      </c>
      <c r="G197" s="9" t="s">
        <v>61</v>
      </c>
      <c r="H197" s="10">
        <f>H198+H199+H200</f>
        <v>53874.400000000001</v>
      </c>
      <c r="I197" s="626" t="s">
        <v>62</v>
      </c>
      <c r="J197" s="627"/>
      <c r="K197" s="627"/>
      <c r="L197" s="627"/>
      <c r="M197" s="717"/>
      <c r="N197" s="929"/>
      <c r="O197" s="776" t="s">
        <v>149</v>
      </c>
      <c r="P197" s="716" t="s">
        <v>58</v>
      </c>
      <c r="Q197" s="714" t="s">
        <v>150</v>
      </c>
      <c r="R197" s="189" t="s">
        <v>79</v>
      </c>
      <c r="S197" s="9" t="s">
        <v>61</v>
      </c>
      <c r="T197" s="10">
        <f>T198+T199+T200</f>
        <v>41196.699999999997</v>
      </c>
      <c r="U197" s="626" t="s">
        <v>62</v>
      </c>
      <c r="V197" s="627"/>
      <c r="W197" s="627"/>
      <c r="X197" s="628"/>
      <c r="Y197" s="714" t="s">
        <v>149</v>
      </c>
      <c r="Z197" s="716" t="s">
        <v>58</v>
      </c>
      <c r="AA197" s="714" t="s">
        <v>150</v>
      </c>
      <c r="AB197" s="189" t="s">
        <v>79</v>
      </c>
      <c r="AC197" s="9" t="s">
        <v>61</v>
      </c>
      <c r="AD197" s="10">
        <f>T197-H197</f>
        <v>-12677.700000000004</v>
      </c>
      <c r="AE197" s="626" t="s">
        <v>62</v>
      </c>
      <c r="AF197" s="627"/>
      <c r="AG197" s="627"/>
      <c r="AH197" s="628"/>
    </row>
    <row r="198" spans="1:34" s="194" customFormat="1" ht="132" customHeight="1" x14ac:dyDescent="0.25">
      <c r="A198" s="739"/>
      <c r="B198" s="856"/>
      <c r="C198" s="777"/>
      <c r="D198" s="717"/>
      <c r="E198" s="715"/>
      <c r="F198" s="191"/>
      <c r="G198" s="15" t="s">
        <v>50</v>
      </c>
      <c r="H198" s="20">
        <v>17039.099999999999</v>
      </c>
      <c r="I198" s="173" t="s">
        <v>151</v>
      </c>
      <c r="J198" s="174">
        <f>H198</f>
        <v>17039.099999999999</v>
      </c>
      <c r="K198" s="175">
        <f>H199</f>
        <v>17942.2</v>
      </c>
      <c r="L198" s="943">
        <f>H200</f>
        <v>18893.099999999999</v>
      </c>
      <c r="M198" s="717"/>
      <c r="N198" s="929"/>
      <c r="O198" s="777"/>
      <c r="P198" s="717"/>
      <c r="Q198" s="715"/>
      <c r="R198" s="191"/>
      <c r="S198" s="15" t="s">
        <v>50</v>
      </c>
      <c r="T198" s="20">
        <v>17039.099999999999</v>
      </c>
      <c r="U198" s="173" t="s">
        <v>151</v>
      </c>
      <c r="V198" s="174">
        <f>T198</f>
        <v>17039.099999999999</v>
      </c>
      <c r="W198" s="175">
        <f>T199</f>
        <v>5264.5</v>
      </c>
      <c r="X198" s="175">
        <f>T200</f>
        <v>18893.099999999999</v>
      </c>
      <c r="Y198" s="715"/>
      <c r="Z198" s="717"/>
      <c r="AA198" s="715"/>
      <c r="AB198" s="191"/>
      <c r="AC198" s="15" t="s">
        <v>50</v>
      </c>
      <c r="AD198" s="20">
        <f>T198-H198</f>
        <v>0</v>
      </c>
      <c r="AE198" s="173" t="s">
        <v>151</v>
      </c>
      <c r="AF198" s="18">
        <f t="shared" ref="AF198:AF199" si="104">V198-J198</f>
        <v>0</v>
      </c>
      <c r="AG198" s="18">
        <f t="shared" ref="AG198:AG199" si="105">W198-K198</f>
        <v>-12677.7</v>
      </c>
      <c r="AH198" s="18">
        <f t="shared" ref="AH198:AH199" si="106">X198-L198</f>
        <v>0</v>
      </c>
    </row>
    <row r="199" spans="1:34" s="194" customFormat="1" ht="132" customHeight="1" x14ac:dyDescent="0.25">
      <c r="A199" s="739"/>
      <c r="B199" s="856"/>
      <c r="C199" s="777"/>
      <c r="D199" s="717"/>
      <c r="E199" s="715"/>
      <c r="F199" s="191"/>
      <c r="G199" s="15" t="s">
        <v>51</v>
      </c>
      <c r="H199" s="20">
        <v>17942.2</v>
      </c>
      <c r="I199" s="180" t="s">
        <v>152</v>
      </c>
      <c r="J199" s="46">
        <v>12</v>
      </c>
      <c r="K199" s="47">
        <v>13</v>
      </c>
      <c r="L199" s="951">
        <v>14</v>
      </c>
      <c r="M199" s="717"/>
      <c r="N199" s="929"/>
      <c r="O199" s="777"/>
      <c r="P199" s="717"/>
      <c r="Q199" s="715"/>
      <c r="R199" s="191"/>
      <c r="S199" s="15" t="s">
        <v>51</v>
      </c>
      <c r="T199" s="20">
        <v>5264.5</v>
      </c>
      <c r="U199" s="180" t="s">
        <v>152</v>
      </c>
      <c r="V199" s="46">
        <v>12</v>
      </c>
      <c r="W199" s="47">
        <v>13</v>
      </c>
      <c r="X199" s="47">
        <v>14</v>
      </c>
      <c r="Y199" s="715"/>
      <c r="Z199" s="717"/>
      <c r="AA199" s="715"/>
      <c r="AB199" s="191"/>
      <c r="AC199" s="15" t="s">
        <v>51</v>
      </c>
      <c r="AD199" s="20">
        <f>T199-H199</f>
        <v>-12677.7</v>
      </c>
      <c r="AE199" s="180" t="s">
        <v>152</v>
      </c>
      <c r="AF199" s="18">
        <f t="shared" si="104"/>
        <v>0</v>
      </c>
      <c r="AG199" s="18">
        <f t="shared" si="105"/>
        <v>0</v>
      </c>
      <c r="AH199" s="18">
        <f t="shared" si="106"/>
        <v>0</v>
      </c>
    </row>
    <row r="200" spans="1:34" s="194" customFormat="1" ht="43.5" customHeight="1" x14ac:dyDescent="0.25">
      <c r="A200" s="569"/>
      <c r="B200" s="856"/>
      <c r="C200" s="777"/>
      <c r="D200" s="195"/>
      <c r="E200" s="196"/>
      <c r="F200" s="191"/>
      <c r="G200" s="15" t="s">
        <v>52</v>
      </c>
      <c r="H200" s="20">
        <v>18893.099999999999</v>
      </c>
      <c r="I200" s="626" t="s">
        <v>64</v>
      </c>
      <c r="J200" s="627"/>
      <c r="K200" s="627"/>
      <c r="L200" s="627"/>
      <c r="M200" s="565"/>
      <c r="N200" s="929"/>
      <c r="O200" s="777"/>
      <c r="P200" s="195"/>
      <c r="Q200" s="196"/>
      <c r="R200" s="191"/>
      <c r="S200" s="15" t="s">
        <v>52</v>
      </c>
      <c r="T200" s="20">
        <v>18893.099999999999</v>
      </c>
      <c r="U200" s="626" t="s">
        <v>64</v>
      </c>
      <c r="V200" s="627"/>
      <c r="W200" s="627"/>
      <c r="X200" s="628"/>
      <c r="Y200" s="715"/>
      <c r="Z200" s="195"/>
      <c r="AA200" s="196"/>
      <c r="AB200" s="191"/>
      <c r="AC200" s="15" t="s">
        <v>52</v>
      </c>
      <c r="AD200" s="20">
        <f>T200-H200</f>
        <v>0</v>
      </c>
      <c r="AE200" s="626" t="s">
        <v>64</v>
      </c>
      <c r="AF200" s="627"/>
      <c r="AG200" s="627"/>
      <c r="AH200" s="628"/>
    </row>
    <row r="201" spans="1:34" s="194" customFormat="1" ht="132" customHeight="1" x14ac:dyDescent="0.25">
      <c r="A201" s="569"/>
      <c r="B201" s="856"/>
      <c r="C201" s="777"/>
      <c r="D201" s="195"/>
      <c r="E201" s="196"/>
      <c r="F201" s="191"/>
      <c r="G201" s="191"/>
      <c r="H201" s="192"/>
      <c r="I201" s="197" t="s">
        <v>153</v>
      </c>
      <c r="J201" s="198">
        <v>10560</v>
      </c>
      <c r="K201" s="199">
        <v>11120</v>
      </c>
      <c r="L201" s="952">
        <v>11709</v>
      </c>
      <c r="M201" s="565"/>
      <c r="N201" s="929"/>
      <c r="O201" s="777"/>
      <c r="P201" s="195"/>
      <c r="Q201" s="196"/>
      <c r="R201" s="191"/>
      <c r="S201" s="191"/>
      <c r="T201" s="192"/>
      <c r="U201" s="197" t="s">
        <v>153</v>
      </c>
      <c r="V201" s="198">
        <v>10560</v>
      </c>
      <c r="W201" s="199">
        <v>11120</v>
      </c>
      <c r="X201" s="199">
        <v>11709</v>
      </c>
      <c r="Y201" s="715"/>
      <c r="Z201" s="195"/>
      <c r="AA201" s="196"/>
      <c r="AB201" s="191"/>
      <c r="AC201" s="191"/>
      <c r="AD201" s="192"/>
      <c r="AE201" s="197" t="s">
        <v>153</v>
      </c>
      <c r="AF201" s="18">
        <f>V201-J201</f>
        <v>0</v>
      </c>
      <c r="AG201" s="18">
        <f t="shared" ref="AG201" si="107">W201-K201</f>
        <v>0</v>
      </c>
      <c r="AH201" s="18">
        <f t="shared" ref="AH201" si="108">X201-L201</f>
        <v>0</v>
      </c>
    </row>
    <row r="202" spans="1:34" s="194" customFormat="1" ht="33.75" customHeight="1" x14ac:dyDescent="0.25">
      <c r="A202" s="569"/>
      <c r="B202" s="563"/>
      <c r="C202" s="777"/>
      <c r="D202" s="195"/>
      <c r="E202" s="196"/>
      <c r="F202" s="191"/>
      <c r="G202" s="191"/>
      <c r="H202" s="192"/>
      <c r="I202" s="626" t="s">
        <v>67</v>
      </c>
      <c r="J202" s="627"/>
      <c r="K202" s="627"/>
      <c r="L202" s="627"/>
      <c r="M202" s="565"/>
      <c r="N202" s="566"/>
      <c r="O202" s="777"/>
      <c r="P202" s="195"/>
      <c r="Q202" s="196"/>
      <c r="R202" s="191"/>
      <c r="S202" s="191"/>
      <c r="T202" s="192"/>
      <c r="U202" s="626" t="s">
        <v>67</v>
      </c>
      <c r="V202" s="627"/>
      <c r="W202" s="627"/>
      <c r="X202" s="628"/>
      <c r="Y202" s="715"/>
      <c r="Z202" s="195"/>
      <c r="AA202" s="196"/>
      <c r="AB202" s="191"/>
      <c r="AC202" s="191"/>
      <c r="AD202" s="192"/>
      <c r="AE202" s="626" t="s">
        <v>67</v>
      </c>
      <c r="AF202" s="627"/>
      <c r="AG202" s="627"/>
      <c r="AH202" s="628"/>
    </row>
    <row r="203" spans="1:34" s="194" customFormat="1" ht="132" customHeight="1" x14ac:dyDescent="0.25">
      <c r="A203" s="569"/>
      <c r="B203" s="563"/>
      <c r="C203" s="777"/>
      <c r="D203" s="195"/>
      <c r="E203" s="196"/>
      <c r="F203" s="191"/>
      <c r="G203" s="191"/>
      <c r="H203" s="192"/>
      <c r="I203" s="197" t="s">
        <v>154</v>
      </c>
      <c r="J203" s="20">
        <f>(J198/J201)</f>
        <v>1.6135511363636361</v>
      </c>
      <c r="K203" s="20">
        <f>(K198/K201)</f>
        <v>1.6135071942446044</v>
      </c>
      <c r="L203" s="554">
        <f>(L198/L201)</f>
        <v>1.6135536766589802</v>
      </c>
      <c r="M203" s="565"/>
      <c r="N203" s="566"/>
      <c r="O203" s="777"/>
      <c r="P203" s="195"/>
      <c r="Q203" s="196"/>
      <c r="R203" s="191"/>
      <c r="S203" s="191"/>
      <c r="T203" s="192"/>
      <c r="U203" s="197" t="s">
        <v>154</v>
      </c>
      <c r="V203" s="20">
        <f>(V198/V201)</f>
        <v>1.6135511363636361</v>
      </c>
      <c r="W203" s="20">
        <f>(W198/W201)</f>
        <v>0.47342625899280577</v>
      </c>
      <c r="X203" s="20">
        <f>(X198/X201)</f>
        <v>1.6135536766589802</v>
      </c>
      <c r="Y203" s="715"/>
      <c r="Z203" s="195"/>
      <c r="AA203" s="196"/>
      <c r="AB203" s="191"/>
      <c r="AC203" s="191"/>
      <c r="AD203" s="192"/>
      <c r="AE203" s="197" t="s">
        <v>154</v>
      </c>
      <c r="AF203" s="18">
        <f>V203-J203</f>
        <v>0</v>
      </c>
      <c r="AG203" s="18">
        <f t="shared" ref="AG203" si="109">W203-K203</f>
        <v>-1.1400809352517987</v>
      </c>
      <c r="AH203" s="18">
        <f t="shared" ref="AH203" si="110">X203-L203</f>
        <v>0</v>
      </c>
    </row>
    <row r="204" spans="1:34" s="194" customFormat="1" ht="59.25" customHeight="1" x14ac:dyDescent="0.25">
      <c r="A204" s="569"/>
      <c r="B204" s="563"/>
      <c r="C204" s="777"/>
      <c r="D204" s="195"/>
      <c r="E204" s="196"/>
      <c r="F204" s="191"/>
      <c r="G204" s="191"/>
      <c r="H204" s="192"/>
      <c r="I204" s="626" t="s">
        <v>69</v>
      </c>
      <c r="J204" s="627"/>
      <c r="K204" s="627"/>
      <c r="L204" s="627"/>
      <c r="M204" s="565"/>
      <c r="N204" s="566"/>
      <c r="O204" s="777"/>
      <c r="P204" s="195"/>
      <c r="Q204" s="196"/>
      <c r="R204" s="191"/>
      <c r="S204" s="191"/>
      <c r="T204" s="192"/>
      <c r="U204" s="626" t="s">
        <v>69</v>
      </c>
      <c r="V204" s="627"/>
      <c r="W204" s="627"/>
      <c r="X204" s="628"/>
      <c r="Y204" s="715"/>
      <c r="Z204" s="195"/>
      <c r="AA204" s="196"/>
      <c r="AB204" s="191"/>
      <c r="AC204" s="191"/>
      <c r="AD204" s="192"/>
      <c r="AE204" s="626" t="s">
        <v>69</v>
      </c>
      <c r="AF204" s="627"/>
      <c r="AG204" s="627"/>
      <c r="AH204" s="628"/>
    </row>
    <row r="205" spans="1:34" s="194" customFormat="1" ht="274.5" customHeight="1" x14ac:dyDescent="0.25">
      <c r="A205" s="569"/>
      <c r="B205" s="563"/>
      <c r="C205" s="777"/>
      <c r="D205" s="195"/>
      <c r="E205" s="196"/>
      <c r="F205" s="191"/>
      <c r="G205" s="200"/>
      <c r="H205" s="201"/>
      <c r="I205" s="173" t="s">
        <v>155</v>
      </c>
      <c r="J205" s="184">
        <v>100</v>
      </c>
      <c r="K205" s="193">
        <v>105.3</v>
      </c>
      <c r="L205" s="949">
        <v>105.3</v>
      </c>
      <c r="M205" s="565"/>
      <c r="N205" s="566"/>
      <c r="O205" s="777"/>
      <c r="P205" s="195"/>
      <c r="Q205" s="196"/>
      <c r="R205" s="191"/>
      <c r="S205" s="200"/>
      <c r="T205" s="201"/>
      <c r="U205" s="173" t="s">
        <v>155</v>
      </c>
      <c r="V205" s="184">
        <v>100</v>
      </c>
      <c r="W205" s="193">
        <v>105.3</v>
      </c>
      <c r="X205" s="193">
        <v>105.3</v>
      </c>
      <c r="Y205" s="715"/>
      <c r="Z205" s="195"/>
      <c r="AA205" s="196"/>
      <c r="AB205" s="191"/>
      <c r="AC205" s="200"/>
      <c r="AD205" s="201"/>
      <c r="AE205" s="173" t="s">
        <v>322</v>
      </c>
      <c r="AF205" s="18">
        <f>V205-J205</f>
        <v>0</v>
      </c>
      <c r="AG205" s="18">
        <f t="shared" ref="AG205" si="111">W205-K205</f>
        <v>0</v>
      </c>
      <c r="AH205" s="18">
        <f t="shared" ref="AH205" si="112">X205-L205</f>
        <v>0</v>
      </c>
    </row>
    <row r="206" spans="1:34" s="130" customFormat="1" ht="60.75" customHeight="1" x14ac:dyDescent="0.25">
      <c r="A206" s="739"/>
      <c r="B206" s="715"/>
      <c r="C206" s="776" t="s">
        <v>156</v>
      </c>
      <c r="D206" s="716" t="s">
        <v>58</v>
      </c>
      <c r="E206" s="714" t="s">
        <v>157</v>
      </c>
      <c r="F206" s="738" t="s">
        <v>79</v>
      </c>
      <c r="G206" s="40" t="s">
        <v>61</v>
      </c>
      <c r="H206" s="20">
        <f>H207+H208+H209</f>
        <v>557422.69999999995</v>
      </c>
      <c r="I206" s="626" t="s">
        <v>62</v>
      </c>
      <c r="J206" s="627"/>
      <c r="K206" s="627"/>
      <c r="L206" s="627"/>
      <c r="M206" s="717"/>
      <c r="N206" s="777"/>
      <c r="O206" s="776" t="s">
        <v>156</v>
      </c>
      <c r="P206" s="716" t="s">
        <v>58</v>
      </c>
      <c r="Q206" s="714" t="s">
        <v>157</v>
      </c>
      <c r="R206" s="738" t="s">
        <v>79</v>
      </c>
      <c r="S206" s="40" t="s">
        <v>61</v>
      </c>
      <c r="T206" s="20">
        <f>T207+T208+T209</f>
        <v>504772.6</v>
      </c>
      <c r="U206" s="626" t="s">
        <v>62</v>
      </c>
      <c r="V206" s="627"/>
      <c r="W206" s="627"/>
      <c r="X206" s="628"/>
      <c r="Y206" s="714" t="s">
        <v>156</v>
      </c>
      <c r="Z206" s="716" t="s">
        <v>58</v>
      </c>
      <c r="AA206" s="714" t="s">
        <v>157</v>
      </c>
      <c r="AB206" s="738" t="s">
        <v>79</v>
      </c>
      <c r="AC206" s="40" t="s">
        <v>61</v>
      </c>
      <c r="AD206" s="10">
        <f>T206-H206</f>
        <v>-52650.099999999977</v>
      </c>
      <c r="AE206" s="626" t="s">
        <v>62</v>
      </c>
      <c r="AF206" s="627"/>
      <c r="AG206" s="627"/>
      <c r="AH206" s="628"/>
    </row>
    <row r="207" spans="1:34" s="130" customFormat="1" ht="235.5" customHeight="1" x14ac:dyDescent="0.25">
      <c r="A207" s="739"/>
      <c r="B207" s="715"/>
      <c r="C207" s="777"/>
      <c r="D207" s="717"/>
      <c r="E207" s="715"/>
      <c r="F207" s="739"/>
      <c r="G207" s="15" t="s">
        <v>50</v>
      </c>
      <c r="H207" s="20">
        <v>176238.7</v>
      </c>
      <c r="I207" s="203" t="s">
        <v>158</v>
      </c>
      <c r="J207" s="204">
        <v>78</v>
      </c>
      <c r="K207" s="205">
        <v>78</v>
      </c>
      <c r="L207" s="953">
        <v>78</v>
      </c>
      <c r="M207" s="717"/>
      <c r="N207" s="777"/>
      <c r="O207" s="777"/>
      <c r="P207" s="717"/>
      <c r="Q207" s="715"/>
      <c r="R207" s="739"/>
      <c r="S207" s="15" t="s">
        <v>50</v>
      </c>
      <c r="T207" s="20">
        <v>176238.7</v>
      </c>
      <c r="U207" s="203" t="s">
        <v>158</v>
      </c>
      <c r="V207" s="204">
        <v>78</v>
      </c>
      <c r="W207" s="205">
        <v>65</v>
      </c>
      <c r="X207" s="205">
        <v>65</v>
      </c>
      <c r="Y207" s="715"/>
      <c r="Z207" s="717"/>
      <c r="AA207" s="715"/>
      <c r="AB207" s="739"/>
      <c r="AC207" s="15" t="s">
        <v>50</v>
      </c>
      <c r="AD207" s="20">
        <f>T207-H207</f>
        <v>0</v>
      </c>
      <c r="AE207" s="203" t="s">
        <v>158</v>
      </c>
      <c r="AF207" s="204">
        <f>V207-J207</f>
        <v>0</v>
      </c>
      <c r="AG207" s="204">
        <f t="shared" ref="AG207:AH207" si="113">W207-K207</f>
        <v>-13</v>
      </c>
      <c r="AH207" s="204">
        <f t="shared" si="113"/>
        <v>-13</v>
      </c>
    </row>
    <row r="208" spans="1:34" s="172" customFormat="1" ht="366.75" customHeight="1" x14ac:dyDescent="0.25">
      <c r="A208" s="739"/>
      <c r="B208" s="715"/>
      <c r="C208" s="777"/>
      <c r="D208" s="206"/>
      <c r="E208" s="715"/>
      <c r="F208" s="177"/>
      <c r="G208" s="15" t="s">
        <v>51</v>
      </c>
      <c r="H208" s="20">
        <v>185579.4</v>
      </c>
      <c r="I208" s="207" t="s">
        <v>159</v>
      </c>
      <c r="J208" s="208">
        <f>H207</f>
        <v>176238.7</v>
      </c>
      <c r="K208" s="209">
        <f>H208</f>
        <v>185579.4</v>
      </c>
      <c r="L208" s="954">
        <f>H209</f>
        <v>195604.6</v>
      </c>
      <c r="M208" s="717"/>
      <c r="N208" s="777"/>
      <c r="O208" s="777"/>
      <c r="P208" s="206"/>
      <c r="Q208" s="715"/>
      <c r="R208" s="177"/>
      <c r="S208" s="15" t="s">
        <v>51</v>
      </c>
      <c r="T208" s="20">
        <v>185579.4</v>
      </c>
      <c r="U208" s="207" t="s">
        <v>159</v>
      </c>
      <c r="V208" s="208">
        <f>T207</f>
        <v>176238.7</v>
      </c>
      <c r="W208" s="209">
        <f>T208</f>
        <v>185579.4</v>
      </c>
      <c r="X208" s="209">
        <f>T209</f>
        <v>142954.5</v>
      </c>
      <c r="Y208" s="715"/>
      <c r="Z208" s="206"/>
      <c r="AA208" s="715"/>
      <c r="AB208" s="177"/>
      <c r="AC208" s="15" t="s">
        <v>51</v>
      </c>
      <c r="AD208" s="20">
        <f>T208-H208</f>
        <v>0</v>
      </c>
      <c r="AE208" s="207" t="s">
        <v>159</v>
      </c>
      <c r="AF208" s="204">
        <f>V208-J208</f>
        <v>0</v>
      </c>
      <c r="AG208" s="204">
        <f t="shared" ref="AG208" si="114">W208-K208</f>
        <v>0</v>
      </c>
      <c r="AH208" s="204">
        <f t="shared" ref="AH208" si="115">X208-L208</f>
        <v>-52650.100000000006</v>
      </c>
    </row>
    <row r="209" spans="1:34" s="172" customFormat="1" ht="60.75" customHeight="1" x14ac:dyDescent="0.25">
      <c r="A209" s="206"/>
      <c r="B209" s="715"/>
      <c r="C209" s="777"/>
      <c r="D209" s="206"/>
      <c r="E209" s="177"/>
      <c r="F209" s="211"/>
      <c r="G209" s="15" t="s">
        <v>52</v>
      </c>
      <c r="H209" s="20">
        <v>195604.6</v>
      </c>
      <c r="I209" s="626" t="s">
        <v>64</v>
      </c>
      <c r="J209" s="627"/>
      <c r="K209" s="627"/>
      <c r="L209" s="627"/>
      <c r="M209" s="210"/>
      <c r="N209" s="777"/>
      <c r="O209" s="777"/>
      <c r="P209" s="206"/>
      <c r="Q209" s="177"/>
      <c r="R209" s="211"/>
      <c r="S209" s="15" t="s">
        <v>52</v>
      </c>
      <c r="T209" s="20">
        <v>142954.5</v>
      </c>
      <c r="U209" s="626" t="s">
        <v>64</v>
      </c>
      <c r="V209" s="627"/>
      <c r="W209" s="627"/>
      <c r="X209" s="628"/>
      <c r="Y209" s="715"/>
      <c r="Z209" s="206"/>
      <c r="AA209" s="177"/>
      <c r="AB209" s="211"/>
      <c r="AC209" s="15" t="s">
        <v>52</v>
      </c>
      <c r="AD209" s="20">
        <f>T209-H209</f>
        <v>-52650.100000000006</v>
      </c>
      <c r="AE209" s="626" t="s">
        <v>64</v>
      </c>
      <c r="AF209" s="627"/>
      <c r="AG209" s="627"/>
      <c r="AH209" s="628"/>
    </row>
    <row r="210" spans="1:34" s="172" customFormat="1" ht="230.25" customHeight="1" x14ac:dyDescent="0.25">
      <c r="A210" s="206"/>
      <c r="B210" s="715"/>
      <c r="C210" s="777"/>
      <c r="D210" s="206"/>
      <c r="E210" s="206"/>
      <c r="F210" s="211"/>
      <c r="G210" s="211"/>
      <c r="H210" s="213"/>
      <c r="I210" s="203" t="s">
        <v>160</v>
      </c>
      <c r="J210" s="214">
        <v>31421</v>
      </c>
      <c r="K210" s="215">
        <v>33086</v>
      </c>
      <c r="L210" s="955">
        <v>34840</v>
      </c>
      <c r="M210" s="210"/>
      <c r="N210" s="777"/>
      <c r="O210" s="777"/>
      <c r="P210" s="206"/>
      <c r="Q210" s="206"/>
      <c r="R210" s="211"/>
      <c r="S210" s="211"/>
      <c r="T210" s="213"/>
      <c r="U210" s="203" t="s">
        <v>160</v>
      </c>
      <c r="V210" s="214">
        <v>31421</v>
      </c>
      <c r="W210" s="215">
        <v>29786</v>
      </c>
      <c r="X210" s="216">
        <v>34840</v>
      </c>
      <c r="Y210" s="715"/>
      <c r="Z210" s="206"/>
      <c r="AA210" s="206"/>
      <c r="AB210" s="211"/>
      <c r="AC210" s="211"/>
      <c r="AD210" s="213"/>
      <c r="AE210" s="203" t="s">
        <v>160</v>
      </c>
      <c r="AF210" s="204">
        <f>V210-J210</f>
        <v>0</v>
      </c>
      <c r="AG210" s="204">
        <f t="shared" ref="AG210" si="116">W210-K210</f>
        <v>-3300</v>
      </c>
      <c r="AH210" s="204">
        <f t="shared" ref="AH210" si="117">X210-L210</f>
        <v>0</v>
      </c>
    </row>
    <row r="211" spans="1:34" s="172" customFormat="1" ht="132" customHeight="1" x14ac:dyDescent="0.25">
      <c r="A211" s="206"/>
      <c r="B211" s="715"/>
      <c r="C211" s="777"/>
      <c r="D211" s="206"/>
      <c r="E211" s="206"/>
      <c r="F211" s="211"/>
      <c r="G211" s="211"/>
      <c r="H211" s="213"/>
      <c r="I211" s="23" t="s">
        <v>67</v>
      </c>
      <c r="J211" s="212"/>
      <c r="K211" s="212"/>
      <c r="L211" s="212"/>
      <c r="M211" s="210"/>
      <c r="N211" s="777"/>
      <c r="O211" s="777"/>
      <c r="P211" s="206"/>
      <c r="Q211" s="206"/>
      <c r="R211" s="211"/>
      <c r="S211" s="211"/>
      <c r="T211" s="213"/>
      <c r="U211" s="23" t="s">
        <v>67</v>
      </c>
      <c r="V211" s="212"/>
      <c r="W211" s="212"/>
      <c r="X211" s="208"/>
      <c r="Y211" s="715"/>
      <c r="Z211" s="206"/>
      <c r="AA211" s="206"/>
      <c r="AB211" s="211"/>
      <c r="AC211" s="211"/>
      <c r="AD211" s="213"/>
      <c r="AE211" s="23" t="s">
        <v>67</v>
      </c>
      <c r="AF211" s="212"/>
      <c r="AG211" s="212"/>
      <c r="AH211" s="208"/>
    </row>
    <row r="212" spans="1:34" s="172" customFormat="1" ht="251.25" customHeight="1" x14ac:dyDescent="0.25">
      <c r="A212" s="206"/>
      <c r="B212" s="210"/>
      <c r="C212" s="777"/>
      <c r="D212" s="206"/>
      <c r="E212" s="206"/>
      <c r="F212" s="211"/>
      <c r="G212" s="211"/>
      <c r="H212" s="213"/>
      <c r="I212" s="35" t="s">
        <v>161</v>
      </c>
      <c r="J212" s="208">
        <f>J208/J210</f>
        <v>5.6089462461411159</v>
      </c>
      <c r="K212" s="208">
        <f>K208/K210</f>
        <v>5.6090007858308653</v>
      </c>
      <c r="L212" s="212">
        <f>L208/L210</f>
        <v>5.6143685419058551</v>
      </c>
      <c r="M212" s="210"/>
      <c r="N212" s="217"/>
      <c r="O212" s="777"/>
      <c r="P212" s="206"/>
      <c r="Q212" s="206"/>
      <c r="R212" s="211"/>
      <c r="S212" s="211"/>
      <c r="T212" s="213"/>
      <c r="U212" s="35" t="s">
        <v>161</v>
      </c>
      <c r="V212" s="208">
        <f>V208/V210</f>
        <v>5.6089462461411159</v>
      </c>
      <c r="W212" s="208">
        <f>W208/W210</f>
        <v>6.2304236889814009</v>
      </c>
      <c r="X212" s="208">
        <f>X208/X210</f>
        <v>4.1031716417910449</v>
      </c>
      <c r="Y212" s="715"/>
      <c r="Z212" s="206"/>
      <c r="AA212" s="206"/>
      <c r="AB212" s="211"/>
      <c r="AC212" s="211"/>
      <c r="AD212" s="213"/>
      <c r="AE212" s="35" t="s">
        <v>161</v>
      </c>
      <c r="AF212" s="204">
        <f>V212-J212</f>
        <v>0</v>
      </c>
      <c r="AG212" s="204">
        <f t="shared" ref="AG212" si="118">W212-K212</f>
        <v>0.62142290315053561</v>
      </c>
      <c r="AH212" s="204">
        <f t="shared" ref="AH212" si="119">X212-L212</f>
        <v>-1.5111969001148102</v>
      </c>
    </row>
    <row r="213" spans="1:34" s="172" customFormat="1" ht="85.5" customHeight="1" x14ac:dyDescent="0.25">
      <c r="A213" s="206"/>
      <c r="B213" s="210"/>
      <c r="C213" s="777"/>
      <c r="D213" s="206"/>
      <c r="E213" s="206"/>
      <c r="F213" s="177"/>
      <c r="G213" s="177"/>
      <c r="H213" s="181"/>
      <c r="I213" s="626" t="s">
        <v>69</v>
      </c>
      <c r="J213" s="627"/>
      <c r="K213" s="627"/>
      <c r="L213" s="627"/>
      <c r="M213" s="210"/>
      <c r="N213" s="217"/>
      <c r="O213" s="777"/>
      <c r="P213" s="206"/>
      <c r="Q213" s="206"/>
      <c r="R213" s="177"/>
      <c r="S213" s="177"/>
      <c r="T213" s="181"/>
      <c r="U213" s="751" t="s">
        <v>69</v>
      </c>
      <c r="V213" s="752"/>
      <c r="W213" s="752"/>
      <c r="X213" s="753"/>
      <c r="Y213" s="715"/>
      <c r="Z213" s="206"/>
      <c r="AA213" s="206"/>
      <c r="AB213" s="177"/>
      <c r="AC213" s="177"/>
      <c r="AD213" s="181"/>
      <c r="AE213" s="857" t="s">
        <v>69</v>
      </c>
      <c r="AF213" s="858"/>
      <c r="AG213" s="858"/>
      <c r="AH213" s="859"/>
    </row>
    <row r="214" spans="1:34" s="172" customFormat="1" ht="379.5" customHeight="1" x14ac:dyDescent="0.25">
      <c r="A214" s="206"/>
      <c r="B214" s="210"/>
      <c r="C214" s="939"/>
      <c r="D214" s="220"/>
      <c r="E214" s="220"/>
      <c r="F214" s="186"/>
      <c r="G214" s="186"/>
      <c r="H214" s="187"/>
      <c r="I214" s="207" t="s">
        <v>162</v>
      </c>
      <c r="J214" s="18">
        <v>100</v>
      </c>
      <c r="K214" s="19">
        <v>105.3</v>
      </c>
      <c r="L214" s="950">
        <v>105.3</v>
      </c>
      <c r="M214" s="210"/>
      <c r="N214" s="217"/>
      <c r="O214" s="939"/>
      <c r="P214" s="220"/>
      <c r="Q214" s="220"/>
      <c r="R214" s="186"/>
      <c r="S214" s="186"/>
      <c r="T214" s="187"/>
      <c r="U214" s="207" t="s">
        <v>162</v>
      </c>
      <c r="V214" s="18">
        <v>100</v>
      </c>
      <c r="W214" s="19">
        <v>94.8</v>
      </c>
      <c r="X214" s="19">
        <v>117</v>
      </c>
      <c r="Y214" s="736"/>
      <c r="Z214" s="220"/>
      <c r="AA214" s="220"/>
      <c r="AB214" s="186"/>
      <c r="AC214" s="186"/>
      <c r="AD214" s="187"/>
      <c r="AE214" s="519" t="s">
        <v>162</v>
      </c>
      <c r="AF214" s="208">
        <f>V214-J214</f>
        <v>0</v>
      </c>
      <c r="AG214" s="208">
        <f t="shared" ref="AG214" si="120">W214-K214</f>
        <v>-10.5</v>
      </c>
      <c r="AH214" s="208">
        <f t="shared" ref="AH214" si="121">X214-L214</f>
        <v>11.700000000000003</v>
      </c>
    </row>
    <row r="215" spans="1:34" s="130" customFormat="1" ht="66.75" customHeight="1" x14ac:dyDescent="0.25">
      <c r="A215" s="739"/>
      <c r="B215" s="856"/>
      <c r="C215" s="776" t="s">
        <v>163</v>
      </c>
      <c r="D215" s="7" t="s">
        <v>58</v>
      </c>
      <c r="E215" s="714" t="s">
        <v>164</v>
      </c>
      <c r="F215" s="189" t="s">
        <v>79</v>
      </c>
      <c r="G215" s="9" t="s">
        <v>61</v>
      </c>
      <c r="H215" s="10">
        <f>H216+H217+H218</f>
        <v>399855.9</v>
      </c>
      <c r="I215" s="626" t="s">
        <v>62</v>
      </c>
      <c r="J215" s="627"/>
      <c r="K215" s="627"/>
      <c r="L215" s="627"/>
      <c r="M215" s="717"/>
      <c r="N215" s="929"/>
      <c r="O215" s="776" t="s">
        <v>163</v>
      </c>
      <c r="P215" s="7" t="s">
        <v>58</v>
      </c>
      <c r="Q215" s="714" t="s">
        <v>164</v>
      </c>
      <c r="R215" s="189" t="s">
        <v>79</v>
      </c>
      <c r="S215" s="9" t="s">
        <v>61</v>
      </c>
      <c r="T215" s="10">
        <f>T216+T217+T218</f>
        <v>504571.3</v>
      </c>
      <c r="U215" s="751" t="s">
        <v>62</v>
      </c>
      <c r="V215" s="752"/>
      <c r="W215" s="752"/>
      <c r="X215" s="753"/>
      <c r="Y215" s="714" t="s">
        <v>163</v>
      </c>
      <c r="Z215" s="7" t="s">
        <v>58</v>
      </c>
      <c r="AA215" s="714" t="s">
        <v>164</v>
      </c>
      <c r="AB215" s="189" t="s">
        <v>79</v>
      </c>
      <c r="AC215" s="9" t="s">
        <v>61</v>
      </c>
      <c r="AD215" s="10">
        <f>T215-H215</f>
        <v>104715.39999999997</v>
      </c>
      <c r="AE215" s="751" t="s">
        <v>62</v>
      </c>
      <c r="AF215" s="752"/>
      <c r="AG215" s="752"/>
      <c r="AH215" s="753"/>
    </row>
    <row r="216" spans="1:34" s="130" customFormat="1" ht="336" customHeight="1" x14ac:dyDescent="0.25">
      <c r="A216" s="739"/>
      <c r="B216" s="856"/>
      <c r="C216" s="777"/>
      <c r="D216" s="195"/>
      <c r="E216" s="715"/>
      <c r="F216" s="177"/>
      <c r="G216" s="15" t="s">
        <v>50</v>
      </c>
      <c r="H216" s="20">
        <v>126464.3</v>
      </c>
      <c r="I216" s="203" t="s">
        <v>165</v>
      </c>
      <c r="J216" s="221">
        <v>13</v>
      </c>
      <c r="K216" s="222">
        <v>13</v>
      </c>
      <c r="L216" s="956">
        <v>13</v>
      </c>
      <c r="M216" s="717"/>
      <c r="N216" s="929"/>
      <c r="O216" s="777"/>
      <c r="P216" s="195"/>
      <c r="Q216" s="715"/>
      <c r="R216" s="177"/>
      <c r="S216" s="15" t="s">
        <v>50</v>
      </c>
      <c r="T216" s="20">
        <v>126464.3</v>
      </c>
      <c r="U216" s="203" t="s">
        <v>165</v>
      </c>
      <c r="V216" s="221">
        <v>13</v>
      </c>
      <c r="W216" s="222">
        <v>27</v>
      </c>
      <c r="X216" s="222">
        <v>27</v>
      </c>
      <c r="Y216" s="715"/>
      <c r="Z216" s="195"/>
      <c r="AA216" s="715"/>
      <c r="AB216" s="177"/>
      <c r="AC216" s="15" t="s">
        <v>50</v>
      </c>
      <c r="AD216" s="20">
        <f>T216-H216</f>
        <v>0</v>
      </c>
      <c r="AE216" s="203" t="s">
        <v>165</v>
      </c>
      <c r="AF216" s="204">
        <f>V216-J216</f>
        <v>0</v>
      </c>
      <c r="AG216" s="204">
        <f t="shared" ref="AG216:AG217" si="122">W216-K216</f>
        <v>14</v>
      </c>
      <c r="AH216" s="204">
        <f t="shared" ref="AH216:AH217" si="123">X216-L216</f>
        <v>14</v>
      </c>
    </row>
    <row r="217" spans="1:34" s="172" customFormat="1" ht="408.75" customHeight="1" x14ac:dyDescent="0.25">
      <c r="A217" s="206"/>
      <c r="B217" s="856"/>
      <c r="C217" s="777"/>
      <c r="D217" s="210"/>
      <c r="E217" s="210"/>
      <c r="F217" s="206"/>
      <c r="G217" s="15" t="s">
        <v>51</v>
      </c>
      <c r="H217" s="20">
        <v>133166.9</v>
      </c>
      <c r="I217" s="35" t="s">
        <v>166</v>
      </c>
      <c r="J217" s="208">
        <f>H216</f>
        <v>126464.3</v>
      </c>
      <c r="K217" s="208">
        <f>H217</f>
        <v>133166.9</v>
      </c>
      <c r="L217" s="212">
        <f>H218</f>
        <v>140224.70000000001</v>
      </c>
      <c r="M217" s="210"/>
      <c r="N217" s="929"/>
      <c r="O217" s="777"/>
      <c r="P217" s="210"/>
      <c r="Q217" s="210"/>
      <c r="R217" s="206"/>
      <c r="S217" s="15" t="s">
        <v>51</v>
      </c>
      <c r="T217" s="20">
        <v>185232.2</v>
      </c>
      <c r="U217" s="35" t="s">
        <v>166</v>
      </c>
      <c r="V217" s="208">
        <f>T216</f>
        <v>126464.3</v>
      </c>
      <c r="W217" s="208">
        <f>T217</f>
        <v>185232.2</v>
      </c>
      <c r="X217" s="208">
        <f>T218</f>
        <v>192874.8</v>
      </c>
      <c r="Y217" s="715"/>
      <c r="Z217" s="210"/>
      <c r="AA217" s="210"/>
      <c r="AB217" s="206"/>
      <c r="AC217" s="15" t="s">
        <v>51</v>
      </c>
      <c r="AD217" s="20">
        <f>T217-H217</f>
        <v>52065.300000000017</v>
      </c>
      <c r="AE217" s="35" t="s">
        <v>166</v>
      </c>
      <c r="AF217" s="204">
        <f>V217-J217</f>
        <v>0</v>
      </c>
      <c r="AG217" s="204">
        <f t="shared" si="122"/>
        <v>52065.300000000017</v>
      </c>
      <c r="AH217" s="204">
        <f t="shared" si="123"/>
        <v>52650.099999999977</v>
      </c>
    </row>
    <row r="218" spans="1:34" s="172" customFormat="1" ht="64.5" customHeight="1" x14ac:dyDescent="0.25">
      <c r="A218" s="206"/>
      <c r="B218" s="210"/>
      <c r="C218" s="777"/>
      <c r="D218" s="210"/>
      <c r="E218" s="210"/>
      <c r="F218" s="206"/>
      <c r="G218" s="15" t="s">
        <v>52</v>
      </c>
      <c r="H218" s="20">
        <v>140224.70000000001</v>
      </c>
      <c r="I218" s="751" t="s">
        <v>64</v>
      </c>
      <c r="J218" s="752"/>
      <c r="K218" s="752"/>
      <c r="L218" s="752"/>
      <c r="M218" s="210"/>
      <c r="N218" s="217"/>
      <c r="O218" s="777"/>
      <c r="P218" s="210"/>
      <c r="Q218" s="210"/>
      <c r="R218" s="206"/>
      <c r="S218" s="15" t="s">
        <v>52</v>
      </c>
      <c r="T218" s="20">
        <v>192874.8</v>
      </c>
      <c r="U218" s="751" t="s">
        <v>64</v>
      </c>
      <c r="V218" s="752"/>
      <c r="W218" s="752"/>
      <c r="X218" s="753"/>
      <c r="Y218" s="715"/>
      <c r="Z218" s="210"/>
      <c r="AA218" s="210"/>
      <c r="AB218" s="206"/>
      <c r="AC218" s="15" t="s">
        <v>52</v>
      </c>
      <c r="AD218" s="20">
        <f>T218-H218</f>
        <v>52650.099999999977</v>
      </c>
      <c r="AE218" s="751" t="s">
        <v>64</v>
      </c>
      <c r="AF218" s="752"/>
      <c r="AG218" s="752"/>
      <c r="AH218" s="753"/>
    </row>
    <row r="219" spans="1:34" s="172" customFormat="1" ht="384" customHeight="1" x14ac:dyDescent="0.25">
      <c r="A219" s="206"/>
      <c r="B219" s="210"/>
      <c r="C219" s="777"/>
      <c r="D219" s="210"/>
      <c r="E219" s="210"/>
      <c r="F219" s="206"/>
      <c r="G219" s="206"/>
      <c r="H219" s="217"/>
      <c r="I219" s="223" t="s">
        <v>167</v>
      </c>
      <c r="J219" s="221">
        <v>2981</v>
      </c>
      <c r="K219" s="222">
        <v>3139</v>
      </c>
      <c r="L219" s="956">
        <v>3305</v>
      </c>
      <c r="M219" s="210"/>
      <c r="N219" s="217"/>
      <c r="O219" s="777"/>
      <c r="P219" s="210"/>
      <c r="Q219" s="210"/>
      <c r="R219" s="206"/>
      <c r="S219" s="206"/>
      <c r="T219" s="217"/>
      <c r="U219" s="223" t="s">
        <v>167</v>
      </c>
      <c r="V219" s="221">
        <v>2981</v>
      </c>
      <c r="W219" s="222">
        <v>6439</v>
      </c>
      <c r="X219" s="222">
        <v>6780</v>
      </c>
      <c r="Y219" s="715"/>
      <c r="Z219" s="210"/>
      <c r="AA219" s="210"/>
      <c r="AB219" s="206"/>
      <c r="AC219" s="206"/>
      <c r="AD219" s="217"/>
      <c r="AE219" s="223" t="s">
        <v>167</v>
      </c>
      <c r="AF219" s="204">
        <f>V219-J219</f>
        <v>0</v>
      </c>
      <c r="AG219" s="204">
        <f t="shared" ref="AG219" si="124">W219-K219</f>
        <v>3300</v>
      </c>
      <c r="AH219" s="204">
        <f t="shared" ref="AH219" si="125">X219-L219</f>
        <v>3475</v>
      </c>
    </row>
    <row r="220" spans="1:34" s="172" customFormat="1" ht="45.75" customHeight="1" x14ac:dyDescent="0.25">
      <c r="A220" s="206"/>
      <c r="B220" s="210"/>
      <c r="C220" s="777"/>
      <c r="D220" s="210"/>
      <c r="E220" s="210"/>
      <c r="F220" s="206"/>
      <c r="G220" s="206"/>
      <c r="H220" s="217"/>
      <c r="I220" s="626" t="s">
        <v>67</v>
      </c>
      <c r="J220" s="627"/>
      <c r="K220" s="627"/>
      <c r="L220" s="627"/>
      <c r="M220" s="210"/>
      <c r="N220" s="217"/>
      <c r="O220" s="777"/>
      <c r="P220" s="210"/>
      <c r="Q220" s="210"/>
      <c r="R220" s="206"/>
      <c r="S220" s="206"/>
      <c r="T220" s="217"/>
      <c r="U220" s="751" t="s">
        <v>67</v>
      </c>
      <c r="V220" s="752"/>
      <c r="W220" s="752"/>
      <c r="X220" s="753"/>
      <c r="Y220" s="715"/>
      <c r="Z220" s="210"/>
      <c r="AA220" s="210"/>
      <c r="AB220" s="206"/>
      <c r="AC220" s="206"/>
      <c r="AD220" s="217"/>
      <c r="AE220" s="751" t="s">
        <v>67</v>
      </c>
      <c r="AF220" s="752"/>
      <c r="AG220" s="752"/>
      <c r="AH220" s="753"/>
    </row>
    <row r="221" spans="1:34" s="172" customFormat="1" ht="213.75" customHeight="1" x14ac:dyDescent="0.25">
      <c r="A221" s="206"/>
      <c r="B221" s="210"/>
      <c r="C221" s="777"/>
      <c r="D221" s="210"/>
      <c r="E221" s="210"/>
      <c r="F221" s="206"/>
      <c r="G221" s="206"/>
      <c r="H221" s="217"/>
      <c r="I221" s="173" t="s">
        <v>168</v>
      </c>
      <c r="J221" s="224">
        <f>J217/J219</f>
        <v>42.423448507212349</v>
      </c>
      <c r="K221" s="224">
        <f>K217/K219</f>
        <v>42.423351385791655</v>
      </c>
      <c r="L221" s="957">
        <f>L217/L219</f>
        <v>42.428048411497734</v>
      </c>
      <c r="M221" s="210"/>
      <c r="N221" s="217"/>
      <c r="O221" s="777"/>
      <c r="P221" s="210"/>
      <c r="Q221" s="210"/>
      <c r="R221" s="206"/>
      <c r="S221" s="206"/>
      <c r="T221" s="217"/>
      <c r="U221" s="173" t="s">
        <v>168</v>
      </c>
      <c r="V221" s="224">
        <f>V217/V219</f>
        <v>42.423448507212349</v>
      </c>
      <c r="W221" s="224">
        <f>W217/W219</f>
        <v>28.767230936480821</v>
      </c>
      <c r="X221" s="224">
        <f>X217/X219</f>
        <v>28.447610619469025</v>
      </c>
      <c r="Y221" s="715"/>
      <c r="Z221" s="210"/>
      <c r="AA221" s="210"/>
      <c r="AB221" s="206"/>
      <c r="AC221" s="206"/>
      <c r="AD221" s="217"/>
      <c r="AE221" s="173" t="s">
        <v>168</v>
      </c>
      <c r="AF221" s="204">
        <f>V221-J221</f>
        <v>0</v>
      </c>
      <c r="AG221" s="204">
        <f t="shared" ref="AG221" si="126">W221-K221</f>
        <v>-13.656120449310833</v>
      </c>
      <c r="AH221" s="204">
        <f t="shared" ref="AH221" si="127">X221-L221</f>
        <v>-13.98043779202871</v>
      </c>
    </row>
    <row r="222" spans="1:34" s="172" customFormat="1" ht="45.75" customHeight="1" x14ac:dyDescent="0.25">
      <c r="A222" s="206"/>
      <c r="B222" s="210"/>
      <c r="C222" s="192"/>
      <c r="D222" s="210"/>
      <c r="E222" s="210"/>
      <c r="F222" s="206"/>
      <c r="G222" s="206"/>
      <c r="H222" s="217"/>
      <c r="I222" s="626" t="s">
        <v>69</v>
      </c>
      <c r="J222" s="627"/>
      <c r="K222" s="627"/>
      <c r="L222" s="627"/>
      <c r="M222" s="210"/>
      <c r="N222" s="217"/>
      <c r="O222" s="192"/>
      <c r="P222" s="210"/>
      <c r="Q222" s="210"/>
      <c r="R222" s="206"/>
      <c r="S222" s="206"/>
      <c r="T222" s="217"/>
      <c r="U222" s="751" t="s">
        <v>69</v>
      </c>
      <c r="V222" s="752"/>
      <c r="W222" s="752"/>
      <c r="X222" s="753"/>
      <c r="Y222" s="176"/>
      <c r="Z222" s="210"/>
      <c r="AA222" s="210"/>
      <c r="AB222" s="206"/>
      <c r="AC222" s="206"/>
      <c r="AD222" s="217"/>
      <c r="AE222" s="751" t="s">
        <v>69</v>
      </c>
      <c r="AF222" s="752"/>
      <c r="AG222" s="752"/>
      <c r="AH222" s="753"/>
    </row>
    <row r="223" spans="1:34" s="172" customFormat="1" ht="408.75" customHeight="1" x14ac:dyDescent="0.25">
      <c r="A223" s="206"/>
      <c r="B223" s="210"/>
      <c r="C223" s="192"/>
      <c r="D223" s="210"/>
      <c r="E223" s="210"/>
      <c r="F223" s="206"/>
      <c r="G223" s="206"/>
      <c r="H223" s="217"/>
      <c r="I223" s="225" t="s">
        <v>169</v>
      </c>
      <c r="J223" s="184">
        <v>100</v>
      </c>
      <c r="K223" s="193">
        <v>105.3</v>
      </c>
      <c r="L223" s="949">
        <v>105.3</v>
      </c>
      <c r="M223" s="210"/>
      <c r="N223" s="217"/>
      <c r="O223" s="192"/>
      <c r="P223" s="210"/>
      <c r="Q223" s="210"/>
      <c r="R223" s="206"/>
      <c r="S223" s="206"/>
      <c r="T223" s="217"/>
      <c r="U223" s="225" t="s">
        <v>169</v>
      </c>
      <c r="V223" s="184">
        <v>100</v>
      </c>
      <c r="W223" s="193">
        <v>216</v>
      </c>
      <c r="X223" s="193">
        <v>105.3</v>
      </c>
      <c r="Y223" s="185"/>
      <c r="Z223" s="218"/>
      <c r="AA223" s="218"/>
      <c r="AB223" s="220"/>
      <c r="AC223" s="220"/>
      <c r="AD223" s="219"/>
      <c r="AE223" s="225" t="s">
        <v>169</v>
      </c>
      <c r="AF223" s="184">
        <v>100</v>
      </c>
      <c r="AG223" s="193">
        <v>105.3</v>
      </c>
      <c r="AH223" s="193">
        <v>105.3</v>
      </c>
    </row>
    <row r="224" spans="1:34" s="130" customFormat="1" ht="63" customHeight="1" x14ac:dyDescent="0.25">
      <c r="A224" s="739"/>
      <c r="B224" s="975"/>
      <c r="C224" s="738" t="s">
        <v>170</v>
      </c>
      <c r="D224" s="716" t="s">
        <v>58</v>
      </c>
      <c r="E224" s="885" t="s">
        <v>171</v>
      </c>
      <c r="F224" s="564" t="s">
        <v>79</v>
      </c>
      <c r="G224" s="48" t="s">
        <v>61</v>
      </c>
      <c r="H224" s="10">
        <f>H225+H226+H227</f>
        <v>172133.59999999998</v>
      </c>
      <c r="I224" s="627" t="s">
        <v>62</v>
      </c>
      <c r="J224" s="627"/>
      <c r="K224" s="627"/>
      <c r="L224" s="627"/>
      <c r="M224" s="717"/>
      <c r="N224" s="942"/>
      <c r="O224" s="738" t="s">
        <v>170</v>
      </c>
      <c r="P224" s="716" t="s">
        <v>58</v>
      </c>
      <c r="Q224" s="885" t="s">
        <v>171</v>
      </c>
      <c r="R224" s="564" t="s">
        <v>79</v>
      </c>
      <c r="S224" s="48" t="s">
        <v>61</v>
      </c>
      <c r="T224" s="10">
        <f>T225+T226+T227</f>
        <v>160087.09999999998</v>
      </c>
      <c r="U224" s="627" t="s">
        <v>62</v>
      </c>
      <c r="V224" s="627"/>
      <c r="W224" s="627"/>
      <c r="X224" s="628"/>
      <c r="Y224" s="714" t="s">
        <v>170</v>
      </c>
      <c r="Z224" s="716" t="s">
        <v>58</v>
      </c>
      <c r="AA224" s="714" t="s">
        <v>171</v>
      </c>
      <c r="AB224" s="189" t="s">
        <v>79</v>
      </c>
      <c r="AC224" s="9" t="s">
        <v>61</v>
      </c>
      <c r="AD224" s="10">
        <f>T224-H224</f>
        <v>-12046.5</v>
      </c>
      <c r="AE224" s="626" t="s">
        <v>62</v>
      </c>
      <c r="AF224" s="627"/>
      <c r="AG224" s="627"/>
      <c r="AH224" s="628"/>
    </row>
    <row r="225" spans="1:34" s="130" customFormat="1" ht="132" customHeight="1" x14ac:dyDescent="0.25">
      <c r="A225" s="739"/>
      <c r="B225" s="975"/>
      <c r="C225" s="739"/>
      <c r="D225" s="717"/>
      <c r="E225" s="881"/>
      <c r="F225" s="176"/>
      <c r="G225" s="601" t="s">
        <v>50</v>
      </c>
      <c r="H225" s="20">
        <v>54441.5</v>
      </c>
      <c r="I225" s="207" t="s">
        <v>172</v>
      </c>
      <c r="J225" s="227">
        <v>2</v>
      </c>
      <c r="K225" s="216">
        <v>2</v>
      </c>
      <c r="L225" s="955">
        <v>2</v>
      </c>
      <c r="M225" s="717"/>
      <c r="N225" s="942"/>
      <c r="O225" s="739"/>
      <c r="P225" s="717"/>
      <c r="Q225" s="881"/>
      <c r="R225" s="176"/>
      <c r="S225" s="601" t="s">
        <v>50</v>
      </c>
      <c r="T225" s="20">
        <v>54441.5</v>
      </c>
      <c r="U225" s="207" t="s">
        <v>172</v>
      </c>
      <c r="V225" s="227">
        <v>2</v>
      </c>
      <c r="W225" s="216">
        <v>2</v>
      </c>
      <c r="X225" s="216">
        <v>2</v>
      </c>
      <c r="Y225" s="715"/>
      <c r="Z225" s="717"/>
      <c r="AA225" s="715"/>
      <c r="AB225" s="191"/>
      <c r="AC225" s="15" t="s">
        <v>50</v>
      </c>
      <c r="AD225" s="20">
        <f>T225-H225</f>
        <v>0</v>
      </c>
      <c r="AE225" s="207" t="s">
        <v>172</v>
      </c>
      <c r="AF225" s="18">
        <f>V225-J225</f>
        <v>0</v>
      </c>
      <c r="AG225" s="18">
        <f t="shared" ref="AG225:AG226" si="128">W225-K225</f>
        <v>0</v>
      </c>
      <c r="AH225" s="18">
        <f t="shared" ref="AH225:AH226" si="129">X225-L225</f>
        <v>0</v>
      </c>
    </row>
    <row r="226" spans="1:34" s="130" customFormat="1" ht="232.5" customHeight="1" x14ac:dyDescent="0.25">
      <c r="A226" s="739"/>
      <c r="B226" s="975"/>
      <c r="C226" s="739"/>
      <c r="D226" s="717"/>
      <c r="E226" s="881"/>
      <c r="F226" s="176"/>
      <c r="G226" s="601" t="s">
        <v>51</v>
      </c>
      <c r="H226" s="20">
        <v>57326.9</v>
      </c>
      <c r="I226" s="35" t="s">
        <v>173</v>
      </c>
      <c r="J226" s="208">
        <f>H225</f>
        <v>54441.5</v>
      </c>
      <c r="K226" s="209">
        <f>H226</f>
        <v>57326.9</v>
      </c>
      <c r="L226" s="954">
        <f>H227</f>
        <v>60365.2</v>
      </c>
      <c r="M226" s="717"/>
      <c r="N226" s="942"/>
      <c r="O226" s="739"/>
      <c r="P226" s="717"/>
      <c r="Q226" s="881"/>
      <c r="R226" s="176"/>
      <c r="S226" s="601" t="s">
        <v>51</v>
      </c>
      <c r="T226" s="20">
        <v>45280.4</v>
      </c>
      <c r="U226" s="35" t="s">
        <v>173</v>
      </c>
      <c r="V226" s="208">
        <f>T225</f>
        <v>54441.5</v>
      </c>
      <c r="W226" s="209">
        <f>T226</f>
        <v>45280.4</v>
      </c>
      <c r="X226" s="209">
        <f>T227</f>
        <v>60365.2</v>
      </c>
      <c r="Y226" s="715"/>
      <c r="Z226" s="717"/>
      <c r="AA226" s="715"/>
      <c r="AB226" s="191"/>
      <c r="AC226" s="15" t="s">
        <v>51</v>
      </c>
      <c r="AD226" s="20">
        <f>T226-H226</f>
        <v>-12046.5</v>
      </c>
      <c r="AE226" s="35" t="s">
        <v>173</v>
      </c>
      <c r="AF226" s="18">
        <f>V226-J226</f>
        <v>0</v>
      </c>
      <c r="AG226" s="18">
        <f t="shared" si="128"/>
        <v>-12046.5</v>
      </c>
      <c r="AH226" s="18">
        <f t="shared" si="129"/>
        <v>0</v>
      </c>
    </row>
    <row r="227" spans="1:34" s="130" customFormat="1" ht="64.5" customHeight="1" x14ac:dyDescent="0.25">
      <c r="A227" s="569"/>
      <c r="B227" s="975"/>
      <c r="C227" s="739"/>
      <c r="D227" s="565"/>
      <c r="E227" s="884"/>
      <c r="F227" s="565"/>
      <c r="G227" s="601" t="s">
        <v>52</v>
      </c>
      <c r="H227" s="20">
        <v>60365.2</v>
      </c>
      <c r="I227" s="627" t="s">
        <v>64</v>
      </c>
      <c r="J227" s="627"/>
      <c r="K227" s="627"/>
      <c r="L227" s="627"/>
      <c r="M227" s="565"/>
      <c r="N227" s="942"/>
      <c r="O227" s="739"/>
      <c r="P227" s="565"/>
      <c r="Q227" s="884"/>
      <c r="R227" s="565"/>
      <c r="S227" s="601" t="s">
        <v>52</v>
      </c>
      <c r="T227" s="20">
        <v>60365.2</v>
      </c>
      <c r="U227" s="627" t="s">
        <v>64</v>
      </c>
      <c r="V227" s="627"/>
      <c r="W227" s="627"/>
      <c r="X227" s="628"/>
      <c r="Y227" s="715"/>
      <c r="Z227" s="195"/>
      <c r="AA227" s="196"/>
      <c r="AB227" s="177"/>
      <c r="AC227" s="15" t="s">
        <v>52</v>
      </c>
      <c r="AD227" s="20">
        <f>T227-H227</f>
        <v>0</v>
      </c>
      <c r="AE227" s="626" t="s">
        <v>64</v>
      </c>
      <c r="AF227" s="627"/>
      <c r="AG227" s="627"/>
      <c r="AH227" s="628"/>
    </row>
    <row r="228" spans="1:34" s="172" customFormat="1" ht="132" customHeight="1" x14ac:dyDescent="0.25">
      <c r="A228" s="206"/>
      <c r="B228" s="206"/>
      <c r="C228" s="739"/>
      <c r="D228" s="210"/>
      <c r="E228" s="938"/>
      <c r="F228" s="978"/>
      <c r="G228" s="976"/>
      <c r="H228" s="213"/>
      <c r="I228" s="228" t="s">
        <v>174</v>
      </c>
      <c r="J228" s="229">
        <v>408</v>
      </c>
      <c r="K228" s="230">
        <v>429</v>
      </c>
      <c r="L228" s="958">
        <v>452</v>
      </c>
      <c r="M228" s="210"/>
      <c r="N228" s="938"/>
      <c r="O228" s="739"/>
      <c r="P228" s="210"/>
      <c r="Q228" s="938"/>
      <c r="R228" s="978"/>
      <c r="S228" s="976"/>
      <c r="T228" s="213"/>
      <c r="U228" s="228" t="s">
        <v>174</v>
      </c>
      <c r="V228" s="229">
        <v>408</v>
      </c>
      <c r="W228" s="230">
        <v>429</v>
      </c>
      <c r="X228" s="230">
        <v>452</v>
      </c>
      <c r="Y228" s="715"/>
      <c r="Z228" s="210"/>
      <c r="AA228" s="210"/>
      <c r="AB228" s="211"/>
      <c r="AC228" s="211"/>
      <c r="AD228" s="213"/>
      <c r="AE228" s="228" t="s">
        <v>174</v>
      </c>
      <c r="AF228" s="18">
        <f t="shared" ref="AF228:AF229" si="130">V228-J228</f>
        <v>0</v>
      </c>
      <c r="AG228" s="18">
        <f t="shared" ref="AG228:AG229" si="131">W228-K228</f>
        <v>0</v>
      </c>
      <c r="AH228" s="18">
        <f t="shared" ref="AH228:AH229" si="132">X228-L228</f>
        <v>0</v>
      </c>
    </row>
    <row r="229" spans="1:34" s="172" customFormat="1" ht="204.75" customHeight="1" x14ac:dyDescent="0.25">
      <c r="A229" s="206"/>
      <c r="B229" s="206"/>
      <c r="C229" s="739"/>
      <c r="D229" s="210"/>
      <c r="E229" s="938"/>
      <c r="F229" s="978"/>
      <c r="G229" s="976"/>
      <c r="H229" s="213"/>
      <c r="I229" s="207" t="s">
        <v>175</v>
      </c>
      <c r="J229" s="227">
        <v>2100</v>
      </c>
      <c r="K229" s="216">
        <v>2211</v>
      </c>
      <c r="L229" s="955">
        <v>2328</v>
      </c>
      <c r="M229" s="210"/>
      <c r="N229" s="938"/>
      <c r="O229" s="739"/>
      <c r="P229" s="210"/>
      <c r="Q229" s="938"/>
      <c r="R229" s="978"/>
      <c r="S229" s="976"/>
      <c r="T229" s="213"/>
      <c r="U229" s="207" t="s">
        <v>175</v>
      </c>
      <c r="V229" s="227">
        <v>2100</v>
      </c>
      <c r="W229" s="216">
        <v>2211</v>
      </c>
      <c r="X229" s="216">
        <v>2328</v>
      </c>
      <c r="Y229" s="715"/>
      <c r="Z229" s="210"/>
      <c r="AA229" s="210"/>
      <c r="AB229" s="211"/>
      <c r="AC229" s="211"/>
      <c r="AD229" s="213"/>
      <c r="AE229" s="207" t="s">
        <v>175</v>
      </c>
      <c r="AF229" s="18">
        <f t="shared" si="130"/>
        <v>0</v>
      </c>
      <c r="AG229" s="18">
        <f t="shared" si="131"/>
        <v>0</v>
      </c>
      <c r="AH229" s="18">
        <f t="shared" si="132"/>
        <v>0</v>
      </c>
    </row>
    <row r="230" spans="1:34" s="172" customFormat="1" ht="51" customHeight="1" x14ac:dyDescent="0.25">
      <c r="A230" s="206"/>
      <c r="B230" s="206"/>
      <c r="C230" s="739"/>
      <c r="D230" s="210"/>
      <c r="E230" s="938"/>
      <c r="F230" s="717"/>
      <c r="G230" s="883"/>
      <c r="H230" s="600"/>
      <c r="I230" s="752" t="s">
        <v>67</v>
      </c>
      <c r="J230" s="752"/>
      <c r="K230" s="752"/>
      <c r="L230" s="752"/>
      <c r="M230" s="210"/>
      <c r="N230" s="938"/>
      <c r="O230" s="739"/>
      <c r="P230" s="210"/>
      <c r="Q230" s="938"/>
      <c r="R230" s="717"/>
      <c r="S230" s="883"/>
      <c r="T230" s="600"/>
      <c r="U230" s="752" t="s">
        <v>67</v>
      </c>
      <c r="V230" s="752"/>
      <c r="W230" s="752"/>
      <c r="X230" s="753"/>
      <c r="Y230" s="715"/>
      <c r="Z230" s="210"/>
      <c r="AA230" s="210"/>
      <c r="AB230" s="739"/>
      <c r="AC230" s="177"/>
      <c r="AD230" s="181"/>
      <c r="AE230" s="751" t="s">
        <v>67</v>
      </c>
      <c r="AF230" s="752"/>
      <c r="AG230" s="752"/>
      <c r="AH230" s="753"/>
    </row>
    <row r="231" spans="1:34" s="172" customFormat="1" ht="291.75" customHeight="1" x14ac:dyDescent="0.25">
      <c r="A231" s="206"/>
      <c r="B231" s="206"/>
      <c r="C231" s="739"/>
      <c r="D231" s="210"/>
      <c r="E231" s="938"/>
      <c r="F231" s="717"/>
      <c r="G231" s="883"/>
      <c r="H231" s="600"/>
      <c r="I231" s="173" t="s">
        <v>176</v>
      </c>
      <c r="J231" s="224">
        <f>(J226+J227)/J229</f>
        <v>25.924523809523809</v>
      </c>
      <c r="K231" s="224">
        <f>(K226+K227)/K229</f>
        <v>25.928041610131164</v>
      </c>
      <c r="L231" s="957">
        <f>(L226+L227)/L229</f>
        <v>25.930068728522336</v>
      </c>
      <c r="M231" s="210"/>
      <c r="N231" s="938"/>
      <c r="O231" s="739"/>
      <c r="P231" s="210"/>
      <c r="Q231" s="938"/>
      <c r="R231" s="717"/>
      <c r="S231" s="883"/>
      <c r="T231" s="600"/>
      <c r="U231" s="173" t="s">
        <v>176</v>
      </c>
      <c r="V231" s="224">
        <f>(V226+V227)/V229</f>
        <v>25.924523809523809</v>
      </c>
      <c r="W231" s="224">
        <f>(W226+W227)/W229</f>
        <v>20.479601990049751</v>
      </c>
      <c r="X231" s="224">
        <f>(X226+X227)/X229</f>
        <v>25.930068728522336</v>
      </c>
      <c r="Y231" s="176"/>
      <c r="Z231" s="210"/>
      <c r="AA231" s="210"/>
      <c r="AB231" s="739"/>
      <c r="AC231" s="177"/>
      <c r="AD231" s="181"/>
      <c r="AE231" s="173" t="s">
        <v>176</v>
      </c>
      <c r="AF231" s="18">
        <f>V231-J231</f>
        <v>0</v>
      </c>
      <c r="AG231" s="18">
        <f t="shared" ref="AG231" si="133">W231-K231</f>
        <v>-5.4484396200814125</v>
      </c>
      <c r="AH231" s="18">
        <f t="shared" ref="AH231" si="134">X231-L231</f>
        <v>0</v>
      </c>
    </row>
    <row r="232" spans="1:34" s="172" customFormat="1" ht="59.25" customHeight="1" x14ac:dyDescent="0.25">
      <c r="A232" s="206"/>
      <c r="B232" s="206"/>
      <c r="C232" s="739"/>
      <c r="D232" s="210"/>
      <c r="E232" s="938"/>
      <c r="F232" s="210"/>
      <c r="G232" s="938"/>
      <c r="H232" s="217"/>
      <c r="I232" s="627" t="s">
        <v>69</v>
      </c>
      <c r="J232" s="627"/>
      <c r="K232" s="627"/>
      <c r="L232" s="627"/>
      <c r="M232" s="210"/>
      <c r="N232" s="938"/>
      <c r="O232" s="191"/>
      <c r="P232" s="210"/>
      <c r="Q232" s="938"/>
      <c r="R232" s="210"/>
      <c r="S232" s="938"/>
      <c r="T232" s="217"/>
      <c r="U232" s="627" t="s">
        <v>69</v>
      </c>
      <c r="V232" s="627"/>
      <c r="W232" s="627"/>
      <c r="X232" s="628"/>
      <c r="Y232" s="185"/>
      <c r="Z232" s="218"/>
      <c r="AA232" s="218"/>
      <c r="AB232" s="220"/>
      <c r="AC232" s="220"/>
      <c r="AD232" s="219"/>
      <c r="AE232" s="627" t="s">
        <v>69</v>
      </c>
      <c r="AF232" s="627"/>
      <c r="AG232" s="627"/>
      <c r="AH232" s="628"/>
    </row>
    <row r="233" spans="1:34" s="172" customFormat="1" ht="409.6" customHeight="1" x14ac:dyDescent="0.25">
      <c r="A233" s="206"/>
      <c r="B233" s="206"/>
      <c r="C233" s="200"/>
      <c r="D233" s="218"/>
      <c r="E233" s="977"/>
      <c r="F233" s="218"/>
      <c r="G233" s="977"/>
      <c r="H233" s="219"/>
      <c r="I233" s="207" t="s">
        <v>177</v>
      </c>
      <c r="J233" s="18">
        <v>100</v>
      </c>
      <c r="K233" s="19">
        <v>105.3</v>
      </c>
      <c r="L233" s="950">
        <v>105.3</v>
      </c>
      <c r="M233" s="210"/>
      <c r="N233" s="938"/>
      <c r="O233" s="200"/>
      <c r="P233" s="218"/>
      <c r="Q233" s="977"/>
      <c r="R233" s="218"/>
      <c r="S233" s="977"/>
      <c r="T233" s="219"/>
      <c r="U233" s="207" t="s">
        <v>177</v>
      </c>
      <c r="V233" s="18">
        <v>100</v>
      </c>
      <c r="W233" s="19">
        <v>105.3</v>
      </c>
      <c r="X233" s="19">
        <v>105.3</v>
      </c>
      <c r="Y233" s="232"/>
      <c r="Z233" s="231"/>
      <c r="AA233" s="231"/>
      <c r="AB233" s="226"/>
      <c r="AC233" s="226"/>
      <c r="AD233" s="202"/>
      <c r="AE233" s="207" t="s">
        <v>177</v>
      </c>
      <c r="AF233" s="18">
        <f>V233-J233</f>
        <v>0</v>
      </c>
      <c r="AG233" s="18">
        <f t="shared" ref="AG233" si="135">W233-K233</f>
        <v>0</v>
      </c>
      <c r="AH233" s="18">
        <f t="shared" ref="AH233" si="136">X233-L233</f>
        <v>0</v>
      </c>
    </row>
    <row r="234" spans="1:34" s="130" customFormat="1" ht="80.25" customHeight="1" x14ac:dyDescent="0.25">
      <c r="A234" s="739"/>
      <c r="B234" s="715"/>
      <c r="C234" s="940" t="s">
        <v>178</v>
      </c>
      <c r="D234" s="717" t="s">
        <v>58</v>
      </c>
      <c r="E234" s="715" t="s">
        <v>179</v>
      </c>
      <c r="F234" s="739" t="s">
        <v>79</v>
      </c>
      <c r="G234" s="40" t="s">
        <v>61</v>
      </c>
      <c r="H234" s="20">
        <f>H235+H236+H237</f>
        <v>16902.599999999999</v>
      </c>
      <c r="I234" s="627" t="s">
        <v>62</v>
      </c>
      <c r="J234" s="627"/>
      <c r="K234" s="627"/>
      <c r="L234" s="627"/>
      <c r="M234" s="717"/>
      <c r="N234" s="777"/>
      <c r="O234" s="940" t="s">
        <v>178</v>
      </c>
      <c r="P234" s="717" t="s">
        <v>58</v>
      </c>
      <c r="Q234" s="715" t="s">
        <v>179</v>
      </c>
      <c r="R234" s="739" t="s">
        <v>79</v>
      </c>
      <c r="S234" s="40" t="s">
        <v>61</v>
      </c>
      <c r="T234" s="20">
        <f>T235+T236+T237</f>
        <v>15245.7</v>
      </c>
      <c r="U234" s="627" t="s">
        <v>62</v>
      </c>
      <c r="V234" s="627"/>
      <c r="W234" s="627"/>
      <c r="X234" s="628"/>
      <c r="Y234" s="784" t="s">
        <v>178</v>
      </c>
      <c r="Z234" s="716" t="s">
        <v>58</v>
      </c>
      <c r="AA234" s="714" t="s">
        <v>179</v>
      </c>
      <c r="AB234" s="738" t="s">
        <v>79</v>
      </c>
      <c r="AC234" s="40" t="s">
        <v>61</v>
      </c>
      <c r="AD234" s="10">
        <f>T234-H234</f>
        <v>-1656.8999999999978</v>
      </c>
      <c r="AE234" s="627" t="s">
        <v>62</v>
      </c>
      <c r="AF234" s="627"/>
      <c r="AG234" s="627"/>
      <c r="AH234" s="628"/>
    </row>
    <row r="235" spans="1:34" s="130" customFormat="1" ht="203.25" customHeight="1" x14ac:dyDescent="0.25">
      <c r="A235" s="739"/>
      <c r="B235" s="715"/>
      <c r="C235" s="940"/>
      <c r="D235" s="717"/>
      <c r="E235" s="715"/>
      <c r="F235" s="739"/>
      <c r="G235" s="15" t="s">
        <v>50</v>
      </c>
      <c r="H235" s="20">
        <v>5345.9</v>
      </c>
      <c r="I235" s="207" t="s">
        <v>180</v>
      </c>
      <c r="J235" s="208">
        <v>1</v>
      </c>
      <c r="K235" s="209">
        <v>1</v>
      </c>
      <c r="L235" s="954">
        <v>1</v>
      </c>
      <c r="M235" s="717"/>
      <c r="N235" s="777"/>
      <c r="O235" s="940"/>
      <c r="P235" s="717"/>
      <c r="Q235" s="715"/>
      <c r="R235" s="739"/>
      <c r="S235" s="15" t="s">
        <v>50</v>
      </c>
      <c r="T235" s="20">
        <v>5345.9</v>
      </c>
      <c r="U235" s="207" t="s">
        <v>180</v>
      </c>
      <c r="V235" s="208">
        <v>1</v>
      </c>
      <c r="W235" s="209">
        <v>1</v>
      </c>
      <c r="X235" s="209">
        <v>1</v>
      </c>
      <c r="Y235" s="785"/>
      <c r="Z235" s="717"/>
      <c r="AA235" s="715"/>
      <c r="AB235" s="739"/>
      <c r="AC235" s="15" t="s">
        <v>50</v>
      </c>
      <c r="AD235" s="20">
        <f>T235-H235</f>
        <v>0</v>
      </c>
      <c r="AE235" s="207" t="s">
        <v>180</v>
      </c>
      <c r="AF235" s="18">
        <f t="shared" ref="AF235:AF236" si="137">V235-J235</f>
        <v>0</v>
      </c>
      <c r="AG235" s="18">
        <f t="shared" ref="AG235:AG236" si="138">W235-K235</f>
        <v>0</v>
      </c>
      <c r="AH235" s="18">
        <f t="shared" ref="AH235:AH236" si="139">X235-L235</f>
        <v>0</v>
      </c>
    </row>
    <row r="236" spans="1:34" s="130" customFormat="1" ht="343.5" customHeight="1" x14ac:dyDescent="0.25">
      <c r="A236" s="739"/>
      <c r="B236" s="715"/>
      <c r="C236" s="940"/>
      <c r="D236" s="195"/>
      <c r="E236" s="715"/>
      <c r="F236" s="177"/>
      <c r="G236" s="15" t="s">
        <v>51</v>
      </c>
      <c r="H236" s="20">
        <v>5629.2</v>
      </c>
      <c r="I236" s="207" t="s">
        <v>181</v>
      </c>
      <c r="J236" s="178">
        <f>H235</f>
        <v>5345.9</v>
      </c>
      <c r="K236" s="179">
        <f>H236</f>
        <v>5629.2</v>
      </c>
      <c r="L236" s="944">
        <f>H237</f>
        <v>5927.5</v>
      </c>
      <c r="M236" s="717"/>
      <c r="N236" s="777"/>
      <c r="O236" s="940"/>
      <c r="P236" s="195"/>
      <c r="Q236" s="715"/>
      <c r="R236" s="177"/>
      <c r="S236" s="15" t="s">
        <v>51</v>
      </c>
      <c r="T236" s="20">
        <v>3972.3</v>
      </c>
      <c r="U236" s="207" t="s">
        <v>181</v>
      </c>
      <c r="V236" s="178">
        <f>T235</f>
        <v>5345.9</v>
      </c>
      <c r="W236" s="179">
        <f>T236</f>
        <v>3972.3</v>
      </c>
      <c r="X236" s="179">
        <f>T237</f>
        <v>5927.5</v>
      </c>
      <c r="Y236" s="785"/>
      <c r="Z236" s="195"/>
      <c r="AA236" s="715"/>
      <c r="AB236" s="177"/>
      <c r="AC236" s="15" t="s">
        <v>51</v>
      </c>
      <c r="AD236" s="20">
        <f>T236-H236</f>
        <v>-1656.8999999999996</v>
      </c>
      <c r="AE236" s="207" t="s">
        <v>181</v>
      </c>
      <c r="AF236" s="18">
        <f t="shared" si="137"/>
        <v>0</v>
      </c>
      <c r="AG236" s="18">
        <f t="shared" si="138"/>
        <v>-1656.8999999999996</v>
      </c>
      <c r="AH236" s="18">
        <f t="shared" si="139"/>
        <v>0</v>
      </c>
    </row>
    <row r="237" spans="1:34" s="130" customFormat="1" ht="60.75" customHeight="1" x14ac:dyDescent="0.25">
      <c r="A237" s="569"/>
      <c r="B237" s="563"/>
      <c r="C237" s="940"/>
      <c r="D237" s="195"/>
      <c r="E237" s="196"/>
      <c r="F237" s="177"/>
      <c r="G237" s="15" t="s">
        <v>52</v>
      </c>
      <c r="H237" s="20">
        <v>5927.5</v>
      </c>
      <c r="I237" s="627" t="s">
        <v>64</v>
      </c>
      <c r="J237" s="627"/>
      <c r="K237" s="627"/>
      <c r="L237" s="627"/>
      <c r="M237" s="565"/>
      <c r="N237" s="566"/>
      <c r="O237" s="940"/>
      <c r="P237" s="195"/>
      <c r="Q237" s="196"/>
      <c r="R237" s="177"/>
      <c r="S237" s="15" t="s">
        <v>52</v>
      </c>
      <c r="T237" s="20">
        <v>5927.5</v>
      </c>
      <c r="U237" s="627" t="s">
        <v>64</v>
      </c>
      <c r="V237" s="627"/>
      <c r="W237" s="627"/>
      <c r="X237" s="628"/>
      <c r="Y237" s="785"/>
      <c r="Z237" s="195"/>
      <c r="AA237" s="196"/>
      <c r="AB237" s="177"/>
      <c r="AC237" s="15" t="s">
        <v>52</v>
      </c>
      <c r="AD237" s="20">
        <f>T237-H237</f>
        <v>0</v>
      </c>
      <c r="AE237" s="627" t="s">
        <v>64</v>
      </c>
      <c r="AF237" s="627"/>
      <c r="AG237" s="627"/>
      <c r="AH237" s="628"/>
    </row>
    <row r="238" spans="1:34" s="130" customFormat="1" ht="209.25" customHeight="1" x14ac:dyDescent="0.25">
      <c r="A238" s="569"/>
      <c r="B238" s="563"/>
      <c r="C238" s="940"/>
      <c r="D238" s="195"/>
      <c r="E238" s="196"/>
      <c r="F238" s="177"/>
      <c r="G238" s="15"/>
      <c r="H238" s="20"/>
      <c r="I238" s="207" t="s">
        <v>182</v>
      </c>
      <c r="J238" s="208">
        <v>730</v>
      </c>
      <c r="K238" s="209">
        <v>769</v>
      </c>
      <c r="L238" s="954">
        <v>810</v>
      </c>
      <c r="M238" s="565"/>
      <c r="N238" s="566"/>
      <c r="O238" s="940"/>
      <c r="P238" s="195"/>
      <c r="Q238" s="196"/>
      <c r="R238" s="177"/>
      <c r="S238" s="15"/>
      <c r="T238" s="20"/>
      <c r="U238" s="207" t="s">
        <v>182</v>
      </c>
      <c r="V238" s="208">
        <v>730</v>
      </c>
      <c r="W238" s="209">
        <v>769</v>
      </c>
      <c r="X238" s="209">
        <v>810</v>
      </c>
      <c r="Y238" s="785"/>
      <c r="Z238" s="195"/>
      <c r="AA238" s="196"/>
      <c r="AB238" s="177"/>
      <c r="AC238" s="15"/>
      <c r="AD238" s="20"/>
      <c r="AE238" s="207" t="s">
        <v>182</v>
      </c>
      <c r="AF238" s="18">
        <f>V238-J238</f>
        <v>0</v>
      </c>
      <c r="AG238" s="18">
        <f t="shared" ref="AG238" si="140">W238-K238</f>
        <v>0</v>
      </c>
      <c r="AH238" s="18">
        <f t="shared" ref="AH238" si="141">X238-L238</f>
        <v>0</v>
      </c>
    </row>
    <row r="239" spans="1:34" s="172" customFormat="1" ht="51" customHeight="1" x14ac:dyDescent="0.25">
      <c r="A239" s="206"/>
      <c r="B239" s="210"/>
      <c r="C239" s="940"/>
      <c r="D239" s="210"/>
      <c r="E239" s="210"/>
      <c r="F239" s="206"/>
      <c r="G239" s="206"/>
      <c r="H239" s="217"/>
      <c r="I239" s="627" t="s">
        <v>67</v>
      </c>
      <c r="J239" s="627"/>
      <c r="K239" s="627"/>
      <c r="L239" s="627"/>
      <c r="M239" s="210"/>
      <c r="N239" s="217"/>
      <c r="O239" s="940"/>
      <c r="P239" s="210"/>
      <c r="Q239" s="210"/>
      <c r="R239" s="206"/>
      <c r="S239" s="206"/>
      <c r="T239" s="217"/>
      <c r="U239" s="627" t="s">
        <v>67</v>
      </c>
      <c r="V239" s="627"/>
      <c r="W239" s="627"/>
      <c r="X239" s="628"/>
      <c r="Y239" s="785"/>
      <c r="Z239" s="210"/>
      <c r="AA239" s="210"/>
      <c r="AB239" s="206"/>
      <c r="AC239" s="206"/>
      <c r="AD239" s="217"/>
      <c r="AE239" s="627" t="s">
        <v>67</v>
      </c>
      <c r="AF239" s="627"/>
      <c r="AG239" s="627"/>
      <c r="AH239" s="628"/>
    </row>
    <row r="240" spans="1:34" s="172" customFormat="1" ht="330" customHeight="1" x14ac:dyDescent="0.25">
      <c r="A240" s="206"/>
      <c r="B240" s="210"/>
      <c r="C240" s="940"/>
      <c r="D240" s="210"/>
      <c r="E240" s="210"/>
      <c r="F240" s="206"/>
      <c r="G240" s="206"/>
      <c r="H240" s="217"/>
      <c r="I240" s="207" t="s">
        <v>183</v>
      </c>
      <c r="J240" s="208">
        <f>J236/J238</f>
        <v>7.3231506849315062</v>
      </c>
      <c r="K240" s="208">
        <f>K236/K238</f>
        <v>7.3201560468140441</v>
      </c>
      <c r="L240" s="212">
        <f>L236/L238</f>
        <v>7.3179012345679011</v>
      </c>
      <c r="M240" s="210"/>
      <c r="N240" s="217"/>
      <c r="O240" s="940"/>
      <c r="P240" s="210"/>
      <c r="Q240" s="210"/>
      <c r="R240" s="206"/>
      <c r="S240" s="206"/>
      <c r="T240" s="217"/>
      <c r="U240" s="207" t="s">
        <v>183</v>
      </c>
      <c r="V240" s="208">
        <f>V236/V238</f>
        <v>7.3231506849315062</v>
      </c>
      <c r="W240" s="208">
        <f>W236/W238</f>
        <v>5.1655396618985696</v>
      </c>
      <c r="X240" s="208">
        <f>X236/X238</f>
        <v>7.3179012345679011</v>
      </c>
      <c r="Y240" s="785"/>
      <c r="Z240" s="210"/>
      <c r="AA240" s="210"/>
      <c r="AB240" s="206"/>
      <c r="AC240" s="206"/>
      <c r="AD240" s="217"/>
      <c r="AE240" s="207" t="s">
        <v>183</v>
      </c>
      <c r="AF240" s="18">
        <f>V240-J240</f>
        <v>0</v>
      </c>
      <c r="AG240" s="18">
        <f t="shared" ref="AG240" si="142">W240-K240</f>
        <v>-2.1546163849154745</v>
      </c>
      <c r="AH240" s="18">
        <f t="shared" ref="AH240" si="143">X240-L240</f>
        <v>0</v>
      </c>
    </row>
    <row r="241" spans="1:34" s="172" customFormat="1" ht="43.5" customHeight="1" x14ac:dyDescent="0.25">
      <c r="A241" s="206"/>
      <c r="B241" s="210"/>
      <c r="C241" s="217"/>
      <c r="D241" s="210"/>
      <c r="E241" s="210"/>
      <c r="F241" s="206"/>
      <c r="G241" s="206"/>
      <c r="H241" s="217"/>
      <c r="I241" s="627" t="s">
        <v>69</v>
      </c>
      <c r="J241" s="627"/>
      <c r="K241" s="627"/>
      <c r="L241" s="627"/>
      <c r="M241" s="210"/>
      <c r="N241" s="217"/>
      <c r="O241" s="217"/>
      <c r="P241" s="210"/>
      <c r="Q241" s="210"/>
      <c r="R241" s="206"/>
      <c r="S241" s="206"/>
      <c r="T241" s="217"/>
      <c r="U241" s="627" t="s">
        <v>69</v>
      </c>
      <c r="V241" s="627"/>
      <c r="W241" s="627"/>
      <c r="X241" s="628"/>
      <c r="Y241" s="210"/>
      <c r="Z241" s="210"/>
      <c r="AA241" s="210"/>
      <c r="AB241" s="206"/>
      <c r="AC241" s="206"/>
      <c r="AD241" s="217"/>
      <c r="AE241" s="627" t="s">
        <v>69</v>
      </c>
      <c r="AF241" s="627"/>
      <c r="AG241" s="627"/>
      <c r="AH241" s="628"/>
    </row>
    <row r="242" spans="1:34" s="172" customFormat="1" ht="306.75" customHeight="1" x14ac:dyDescent="0.25">
      <c r="A242" s="206"/>
      <c r="B242" s="210"/>
      <c r="C242" s="217"/>
      <c r="D242" s="210"/>
      <c r="E242" s="210"/>
      <c r="F242" s="206"/>
      <c r="G242" s="220"/>
      <c r="H242" s="219"/>
      <c r="I242" s="207" t="s">
        <v>184</v>
      </c>
      <c r="J242" s="18">
        <v>100</v>
      </c>
      <c r="K242" s="19">
        <v>105.3</v>
      </c>
      <c r="L242" s="950">
        <v>105.3</v>
      </c>
      <c r="M242" s="210"/>
      <c r="N242" s="217"/>
      <c r="O242" s="217"/>
      <c r="P242" s="210"/>
      <c r="Q242" s="210"/>
      <c r="R242" s="206"/>
      <c r="S242" s="220"/>
      <c r="T242" s="219"/>
      <c r="U242" s="207" t="s">
        <v>184</v>
      </c>
      <c r="V242" s="18">
        <v>100</v>
      </c>
      <c r="W242" s="19">
        <v>105.3</v>
      </c>
      <c r="X242" s="19">
        <v>105.3</v>
      </c>
      <c r="Y242" s="210"/>
      <c r="Z242" s="210"/>
      <c r="AA242" s="210"/>
      <c r="AB242" s="206"/>
      <c r="AC242" s="220"/>
      <c r="AD242" s="219"/>
      <c r="AE242" s="207" t="s">
        <v>184</v>
      </c>
      <c r="AF242" s="18">
        <f>V242-J242</f>
        <v>0</v>
      </c>
      <c r="AG242" s="18">
        <f t="shared" ref="AG242" si="144">W242-K242</f>
        <v>0</v>
      </c>
      <c r="AH242" s="18">
        <f t="shared" ref="AH242" si="145">X242-L242</f>
        <v>0</v>
      </c>
    </row>
    <row r="243" spans="1:34" s="130" customFormat="1" ht="85.5" customHeight="1" x14ac:dyDescent="0.25">
      <c r="A243" s="739"/>
      <c r="B243" s="715"/>
      <c r="C243" s="780" t="s">
        <v>185</v>
      </c>
      <c r="D243" s="716" t="s">
        <v>58</v>
      </c>
      <c r="E243" s="714" t="s">
        <v>186</v>
      </c>
      <c r="F243" s="738" t="s">
        <v>79</v>
      </c>
      <c r="G243" s="40" t="s">
        <v>61</v>
      </c>
      <c r="H243" s="20">
        <f>H244+H245+H246</f>
        <v>14488.099999999999</v>
      </c>
      <c r="I243" s="627" t="s">
        <v>62</v>
      </c>
      <c r="J243" s="627"/>
      <c r="K243" s="627"/>
      <c r="L243" s="627"/>
      <c r="M243" s="717"/>
      <c r="N243" s="777"/>
      <c r="O243" s="780" t="s">
        <v>185</v>
      </c>
      <c r="P243" s="716" t="s">
        <v>58</v>
      </c>
      <c r="Q243" s="714" t="s">
        <v>186</v>
      </c>
      <c r="R243" s="738" t="s">
        <v>79</v>
      </c>
      <c r="S243" s="40" t="s">
        <v>61</v>
      </c>
      <c r="T243" s="20">
        <f>T244+T245+T246</f>
        <v>14488.099999999999</v>
      </c>
      <c r="U243" s="627" t="s">
        <v>62</v>
      </c>
      <c r="V243" s="627"/>
      <c r="W243" s="627"/>
      <c r="X243" s="628"/>
      <c r="Y243" s="714" t="s">
        <v>185</v>
      </c>
      <c r="Z243" s="716" t="s">
        <v>58</v>
      </c>
      <c r="AA243" s="714" t="s">
        <v>186</v>
      </c>
      <c r="AB243" s="738" t="s">
        <v>79</v>
      </c>
      <c r="AC243" s="40" t="s">
        <v>61</v>
      </c>
      <c r="AD243" s="10">
        <f>T243-H243</f>
        <v>0</v>
      </c>
      <c r="AE243" s="627" t="s">
        <v>62</v>
      </c>
      <c r="AF243" s="627"/>
      <c r="AG243" s="627"/>
      <c r="AH243" s="628"/>
    </row>
    <row r="244" spans="1:34" s="130" customFormat="1" ht="270" customHeight="1" x14ac:dyDescent="0.25">
      <c r="A244" s="739"/>
      <c r="B244" s="715"/>
      <c r="C244" s="781"/>
      <c r="D244" s="717"/>
      <c r="E244" s="715"/>
      <c r="F244" s="739"/>
      <c r="G244" s="15" t="s">
        <v>50</v>
      </c>
      <c r="H244" s="20">
        <v>4582.2</v>
      </c>
      <c r="I244" s="35" t="s">
        <v>187</v>
      </c>
      <c r="J244" s="208">
        <f>H244</f>
        <v>4582.2</v>
      </c>
      <c r="K244" s="209">
        <f>H245</f>
        <v>4825.1000000000004</v>
      </c>
      <c r="L244" s="954">
        <f>H246</f>
        <v>5080.8</v>
      </c>
      <c r="M244" s="717"/>
      <c r="N244" s="777"/>
      <c r="O244" s="781"/>
      <c r="P244" s="717"/>
      <c r="Q244" s="715"/>
      <c r="R244" s="739"/>
      <c r="S244" s="15" t="s">
        <v>50</v>
      </c>
      <c r="T244" s="20">
        <v>4582.2</v>
      </c>
      <c r="U244" s="35" t="s">
        <v>187</v>
      </c>
      <c r="V244" s="208">
        <f>T244</f>
        <v>4582.2</v>
      </c>
      <c r="W244" s="209">
        <f>T245</f>
        <v>4825.1000000000004</v>
      </c>
      <c r="X244" s="209">
        <f>T246</f>
        <v>5080.8</v>
      </c>
      <c r="Y244" s="715"/>
      <c r="Z244" s="717"/>
      <c r="AA244" s="715"/>
      <c r="AB244" s="739"/>
      <c r="AC244" s="15" t="s">
        <v>50</v>
      </c>
      <c r="AD244" s="20">
        <f>T244-H244</f>
        <v>0</v>
      </c>
      <c r="AE244" s="35" t="s">
        <v>187</v>
      </c>
      <c r="AF244" s="18">
        <f>V244-J244</f>
        <v>0</v>
      </c>
      <c r="AG244" s="18">
        <f t="shared" ref="AG244" si="146">W244-K244</f>
        <v>0</v>
      </c>
      <c r="AH244" s="18">
        <f t="shared" ref="AH244" si="147">X244-L244</f>
        <v>0</v>
      </c>
    </row>
    <row r="245" spans="1:34" s="130" customFormat="1" ht="74.25" customHeight="1" x14ac:dyDescent="0.25">
      <c r="A245" s="569"/>
      <c r="B245" s="715"/>
      <c r="C245" s="781"/>
      <c r="D245" s="195"/>
      <c r="E245" s="196"/>
      <c r="F245" s="233"/>
      <c r="G245" s="15" t="s">
        <v>51</v>
      </c>
      <c r="H245" s="20">
        <v>4825.1000000000004</v>
      </c>
      <c r="I245" s="627" t="s">
        <v>64</v>
      </c>
      <c r="J245" s="627"/>
      <c r="K245" s="627"/>
      <c r="L245" s="627"/>
      <c r="M245" s="565"/>
      <c r="N245" s="777"/>
      <c r="O245" s="781"/>
      <c r="P245" s="195"/>
      <c r="Q245" s="196"/>
      <c r="R245" s="233"/>
      <c r="S245" s="15" t="s">
        <v>51</v>
      </c>
      <c r="T245" s="20">
        <v>4825.1000000000004</v>
      </c>
      <c r="U245" s="627" t="s">
        <v>64</v>
      </c>
      <c r="V245" s="627"/>
      <c r="W245" s="627"/>
      <c r="X245" s="628"/>
      <c r="Y245" s="196"/>
      <c r="Z245" s="195"/>
      <c r="AA245" s="196"/>
      <c r="AB245" s="233"/>
      <c r="AC245" s="15" t="s">
        <v>51</v>
      </c>
      <c r="AD245" s="20">
        <f>T245-H245</f>
        <v>0</v>
      </c>
      <c r="AE245" s="627" t="s">
        <v>64</v>
      </c>
      <c r="AF245" s="627"/>
      <c r="AG245" s="627"/>
      <c r="AH245" s="628"/>
    </row>
    <row r="246" spans="1:34" s="130" customFormat="1" ht="225.75" customHeight="1" x14ac:dyDescent="0.25">
      <c r="A246" s="569"/>
      <c r="B246" s="563"/>
      <c r="C246" s="781"/>
      <c r="D246" s="195"/>
      <c r="E246" s="196"/>
      <c r="F246" s="233"/>
      <c r="G246" s="15" t="s">
        <v>52</v>
      </c>
      <c r="H246" s="20">
        <v>5080.8</v>
      </c>
      <c r="I246" s="234" t="s">
        <v>188</v>
      </c>
      <c r="J246" s="208">
        <v>40</v>
      </c>
      <c r="K246" s="209">
        <v>40</v>
      </c>
      <c r="L246" s="953">
        <v>40</v>
      </c>
      <c r="M246" s="565"/>
      <c r="N246" s="566"/>
      <c r="O246" s="781"/>
      <c r="P246" s="195"/>
      <c r="Q246" s="196"/>
      <c r="R246" s="233"/>
      <c r="S246" s="15" t="s">
        <v>52</v>
      </c>
      <c r="T246" s="20">
        <v>5080.8</v>
      </c>
      <c r="U246" s="234" t="s">
        <v>188</v>
      </c>
      <c r="V246" s="208">
        <v>40</v>
      </c>
      <c r="W246" s="209">
        <v>40</v>
      </c>
      <c r="X246" s="205">
        <v>40</v>
      </c>
      <c r="Y246" s="196"/>
      <c r="Z246" s="195"/>
      <c r="AA246" s="196"/>
      <c r="AB246" s="233"/>
      <c r="AC246" s="15" t="s">
        <v>52</v>
      </c>
      <c r="AD246" s="20">
        <f>T246-H246</f>
        <v>0</v>
      </c>
      <c r="AE246" s="234" t="s">
        <v>188</v>
      </c>
      <c r="AF246" s="18">
        <f>V246-J246</f>
        <v>0</v>
      </c>
      <c r="AG246" s="18">
        <f t="shared" ref="AG246" si="148">W246-K246</f>
        <v>0</v>
      </c>
      <c r="AH246" s="18">
        <f t="shared" ref="AH246" si="149">X246-L246</f>
        <v>0</v>
      </c>
    </row>
    <row r="247" spans="1:34" s="130" customFormat="1" ht="47.25" customHeight="1" x14ac:dyDescent="0.25">
      <c r="A247" s="569"/>
      <c r="B247" s="563"/>
      <c r="C247" s="566"/>
      <c r="D247" s="195"/>
      <c r="E247" s="196"/>
      <c r="F247" s="233"/>
      <c r="G247" s="191"/>
      <c r="H247" s="192"/>
      <c r="I247" s="627" t="s">
        <v>67</v>
      </c>
      <c r="J247" s="627"/>
      <c r="K247" s="627"/>
      <c r="L247" s="627"/>
      <c r="M247" s="565"/>
      <c r="N247" s="566"/>
      <c r="O247" s="566"/>
      <c r="P247" s="195"/>
      <c r="Q247" s="196"/>
      <c r="R247" s="233"/>
      <c r="S247" s="191"/>
      <c r="T247" s="192"/>
      <c r="U247" s="627" t="s">
        <v>67</v>
      </c>
      <c r="V247" s="627"/>
      <c r="W247" s="627"/>
      <c r="X247" s="628"/>
      <c r="Y247" s="196"/>
      <c r="Z247" s="195"/>
      <c r="AA247" s="196"/>
      <c r="AB247" s="233"/>
      <c r="AC247" s="191"/>
      <c r="AD247" s="192"/>
      <c r="AE247" s="627" t="s">
        <v>67</v>
      </c>
      <c r="AF247" s="627"/>
      <c r="AG247" s="627"/>
      <c r="AH247" s="628"/>
    </row>
    <row r="248" spans="1:34" s="130" customFormat="1" ht="180" customHeight="1" x14ac:dyDescent="0.25">
      <c r="A248" s="569"/>
      <c r="B248" s="563"/>
      <c r="C248" s="566"/>
      <c r="D248" s="195"/>
      <c r="E248" s="196"/>
      <c r="F248" s="233"/>
      <c r="G248" s="191"/>
      <c r="H248" s="192"/>
      <c r="I248" s="207" t="s">
        <v>189</v>
      </c>
      <c r="J248" s="158">
        <f>(J244/J246)</f>
        <v>114.55499999999999</v>
      </c>
      <c r="K248" s="158">
        <f>(K244/K246)</f>
        <v>120.62750000000001</v>
      </c>
      <c r="L248" s="959">
        <f>(L244/L246)</f>
        <v>127.02000000000001</v>
      </c>
      <c r="M248" s="565"/>
      <c r="N248" s="566"/>
      <c r="O248" s="566"/>
      <c r="P248" s="195"/>
      <c r="Q248" s="196"/>
      <c r="R248" s="233"/>
      <c r="S248" s="191"/>
      <c r="T248" s="192"/>
      <c r="U248" s="207" t="s">
        <v>189</v>
      </c>
      <c r="V248" s="158">
        <f>(V244/V246)</f>
        <v>114.55499999999999</v>
      </c>
      <c r="W248" s="158">
        <f>(W244/W246)</f>
        <v>120.62750000000001</v>
      </c>
      <c r="X248" s="158">
        <f>(X244/X246)</f>
        <v>127.02000000000001</v>
      </c>
      <c r="Y248" s="196"/>
      <c r="Z248" s="195"/>
      <c r="AA248" s="196"/>
      <c r="AB248" s="233"/>
      <c r="AC248" s="191"/>
      <c r="AD248" s="192"/>
      <c r="AE248" s="207" t="s">
        <v>189</v>
      </c>
      <c r="AF248" s="18">
        <f>V248-J248</f>
        <v>0</v>
      </c>
      <c r="AG248" s="18">
        <f t="shared" ref="AG248" si="150">W248-K248</f>
        <v>0</v>
      </c>
      <c r="AH248" s="18">
        <f t="shared" ref="AH248" si="151">X248-L248</f>
        <v>0</v>
      </c>
    </row>
    <row r="249" spans="1:34" s="130" customFormat="1" ht="54.75" customHeight="1" x14ac:dyDescent="0.25">
      <c r="A249" s="569"/>
      <c r="B249" s="563"/>
      <c r="C249" s="566"/>
      <c r="D249" s="195"/>
      <c r="E249" s="196"/>
      <c r="F249" s="233"/>
      <c r="G249" s="191"/>
      <c r="H249" s="192"/>
      <c r="I249" s="627" t="s">
        <v>69</v>
      </c>
      <c r="J249" s="627"/>
      <c r="K249" s="627"/>
      <c r="L249" s="627"/>
      <c r="M249" s="565"/>
      <c r="N249" s="566"/>
      <c r="O249" s="566"/>
      <c r="P249" s="195"/>
      <c r="Q249" s="196"/>
      <c r="R249" s="233"/>
      <c r="S249" s="191"/>
      <c r="T249" s="192"/>
      <c r="U249" s="627" t="s">
        <v>69</v>
      </c>
      <c r="V249" s="627"/>
      <c r="W249" s="627"/>
      <c r="X249" s="628"/>
      <c r="Y249" s="196"/>
      <c r="Z249" s="195"/>
      <c r="AA249" s="196"/>
      <c r="AB249" s="233"/>
      <c r="AC249" s="191"/>
      <c r="AD249" s="192"/>
      <c r="AE249" s="627" t="s">
        <v>69</v>
      </c>
      <c r="AF249" s="627"/>
      <c r="AG249" s="627"/>
      <c r="AH249" s="628"/>
    </row>
    <row r="250" spans="1:34" s="130" customFormat="1" ht="203.25" customHeight="1" x14ac:dyDescent="0.25">
      <c r="A250" s="569"/>
      <c r="B250" s="563"/>
      <c r="C250" s="225"/>
      <c r="D250" s="565"/>
      <c r="E250" s="563"/>
      <c r="F250" s="233"/>
      <c r="G250" s="191"/>
      <c r="H250" s="192"/>
      <c r="I250" s="238" t="s">
        <v>190</v>
      </c>
      <c r="J250" s="46">
        <v>100</v>
      </c>
      <c r="K250" s="47">
        <v>100</v>
      </c>
      <c r="L250" s="951">
        <v>100</v>
      </c>
      <c r="M250" s="565"/>
      <c r="N250" s="566"/>
      <c r="O250" s="225"/>
      <c r="P250" s="565"/>
      <c r="Q250" s="563"/>
      <c r="R250" s="233"/>
      <c r="S250" s="191"/>
      <c r="T250" s="192"/>
      <c r="U250" s="238" t="s">
        <v>190</v>
      </c>
      <c r="V250" s="46">
        <v>100</v>
      </c>
      <c r="W250" s="47">
        <v>100</v>
      </c>
      <c r="X250" s="47">
        <v>100</v>
      </c>
      <c r="Y250" s="235"/>
      <c r="Z250" s="236"/>
      <c r="AA250" s="235"/>
      <c r="AB250" s="237"/>
      <c r="AC250" s="191"/>
      <c r="AD250" s="192"/>
      <c r="AE250" s="238" t="s">
        <v>190</v>
      </c>
      <c r="AF250" s="18">
        <f>V250-J250</f>
        <v>0</v>
      </c>
      <c r="AG250" s="18">
        <f t="shared" ref="AG250" si="152">W250-K250</f>
        <v>0</v>
      </c>
      <c r="AH250" s="18">
        <f t="shared" ref="AH250" si="153">X250-L250</f>
        <v>0</v>
      </c>
    </row>
    <row r="251" spans="1:34" s="130" customFormat="1" ht="159" customHeight="1" x14ac:dyDescent="0.25">
      <c r="A251" s="739"/>
      <c r="B251" s="715"/>
      <c r="C251" s="979" t="s">
        <v>302</v>
      </c>
      <c r="D251" s="738" t="s">
        <v>58</v>
      </c>
      <c r="E251" s="714" t="s">
        <v>186</v>
      </c>
      <c r="F251" s="780" t="s">
        <v>79</v>
      </c>
      <c r="G251" s="9" t="s">
        <v>61</v>
      </c>
      <c r="H251" s="10">
        <f>H252+H253+H254</f>
        <v>150248.40000000002</v>
      </c>
      <c r="I251" s="627" t="s">
        <v>62</v>
      </c>
      <c r="J251" s="627"/>
      <c r="K251" s="627"/>
      <c r="L251" s="627"/>
      <c r="M251" s="717"/>
      <c r="N251" s="777"/>
      <c r="O251" s="979" t="s">
        <v>303</v>
      </c>
      <c r="P251" s="738" t="s">
        <v>58</v>
      </c>
      <c r="Q251" s="714" t="s">
        <v>186</v>
      </c>
      <c r="R251" s="780" t="s">
        <v>79</v>
      </c>
      <c r="S251" s="48" t="s">
        <v>61</v>
      </c>
      <c r="T251" s="10">
        <f>T252+T253+T254</f>
        <v>147729.90000000002</v>
      </c>
      <c r="U251" s="627" t="s">
        <v>62</v>
      </c>
      <c r="V251" s="627"/>
      <c r="W251" s="627"/>
      <c r="X251" s="628"/>
      <c r="Y251" s="714" t="s">
        <v>32</v>
      </c>
      <c r="Z251" s="716" t="s">
        <v>58</v>
      </c>
      <c r="AA251" s="714" t="s">
        <v>186</v>
      </c>
      <c r="AB251" s="738" t="s">
        <v>79</v>
      </c>
      <c r="AC251" s="9" t="s">
        <v>61</v>
      </c>
      <c r="AD251" s="10">
        <f>T251-H251</f>
        <v>-2518.5</v>
      </c>
      <c r="AE251" s="627" t="s">
        <v>62</v>
      </c>
      <c r="AF251" s="627"/>
      <c r="AG251" s="627"/>
      <c r="AH251" s="628"/>
    </row>
    <row r="252" spans="1:34" s="130" customFormat="1" ht="243.75" customHeight="1" x14ac:dyDescent="0.25">
      <c r="A252" s="739"/>
      <c r="B252" s="715"/>
      <c r="C252" s="980"/>
      <c r="D252" s="739"/>
      <c r="E252" s="715"/>
      <c r="F252" s="781"/>
      <c r="G252" s="15" t="s">
        <v>50</v>
      </c>
      <c r="H252" s="20">
        <v>47519.8</v>
      </c>
      <c r="I252" s="35" t="s">
        <v>191</v>
      </c>
      <c r="J252" s="239">
        <f>H252</f>
        <v>47519.8</v>
      </c>
      <c r="K252" s="240">
        <f>H253</f>
        <v>50038.3</v>
      </c>
      <c r="L252" s="960">
        <f>H254</f>
        <v>52690.3</v>
      </c>
      <c r="M252" s="717"/>
      <c r="N252" s="777"/>
      <c r="O252" s="980"/>
      <c r="P252" s="739"/>
      <c r="Q252" s="715"/>
      <c r="R252" s="781"/>
      <c r="S252" s="601" t="s">
        <v>50</v>
      </c>
      <c r="T252" s="20">
        <v>47519.8</v>
      </c>
      <c r="U252" s="35" t="s">
        <v>191</v>
      </c>
      <c r="V252" s="239">
        <f>T252</f>
        <v>47519.8</v>
      </c>
      <c r="W252" s="240">
        <f>T253</f>
        <v>47519.8</v>
      </c>
      <c r="X252" s="240">
        <f>T254</f>
        <v>52690.3</v>
      </c>
      <c r="Y252" s="715"/>
      <c r="Z252" s="717"/>
      <c r="AA252" s="715"/>
      <c r="AB252" s="739"/>
      <c r="AC252" s="15" t="s">
        <v>50</v>
      </c>
      <c r="AD252" s="20">
        <f>T252-H252</f>
        <v>0</v>
      </c>
      <c r="AE252" s="35" t="s">
        <v>191</v>
      </c>
      <c r="AF252" s="204">
        <f>V252-J252</f>
        <v>0</v>
      </c>
      <c r="AG252" s="204">
        <f t="shared" ref="AG252" si="154">W252-K252</f>
        <v>-2518.5</v>
      </c>
      <c r="AH252" s="204">
        <f t="shared" ref="AH252" si="155">X252-L252</f>
        <v>0</v>
      </c>
    </row>
    <row r="253" spans="1:34" s="130" customFormat="1" ht="132" customHeight="1" x14ac:dyDescent="0.25">
      <c r="A253" s="569"/>
      <c r="B253" s="715"/>
      <c r="C253" s="980"/>
      <c r="D253" s="569"/>
      <c r="E253" s="563"/>
      <c r="F253" s="192"/>
      <c r="G253" s="15" t="s">
        <v>51</v>
      </c>
      <c r="H253" s="20">
        <v>50038.3</v>
      </c>
      <c r="I253" s="627" t="s">
        <v>64</v>
      </c>
      <c r="J253" s="627"/>
      <c r="K253" s="627"/>
      <c r="L253" s="627"/>
      <c r="M253" s="565"/>
      <c r="N253" s="777"/>
      <c r="O253" s="980"/>
      <c r="P253" s="569"/>
      <c r="Q253" s="563"/>
      <c r="R253" s="192"/>
      <c r="S253" s="601" t="s">
        <v>51</v>
      </c>
      <c r="T253" s="20">
        <v>47519.8</v>
      </c>
      <c r="U253" s="627" t="s">
        <v>64</v>
      </c>
      <c r="V253" s="627"/>
      <c r="W253" s="627"/>
      <c r="X253" s="628"/>
      <c r="Y253" s="715"/>
      <c r="Z253" s="195"/>
      <c r="AA253" s="196"/>
      <c r="AB253" s="191"/>
      <c r="AC253" s="15" t="s">
        <v>51</v>
      </c>
      <c r="AD253" s="20">
        <f>T253-H253</f>
        <v>-2518.5</v>
      </c>
      <c r="AE253" s="627" t="s">
        <v>64</v>
      </c>
      <c r="AF253" s="627"/>
      <c r="AG253" s="627"/>
      <c r="AH253" s="628"/>
    </row>
    <row r="254" spans="1:34" s="130" customFormat="1" ht="224.25" customHeight="1" x14ac:dyDescent="0.25">
      <c r="A254" s="569"/>
      <c r="B254" s="563"/>
      <c r="C254" s="980"/>
      <c r="D254" s="569"/>
      <c r="E254" s="563"/>
      <c r="F254" s="192"/>
      <c r="G254" s="15" t="s">
        <v>52</v>
      </c>
      <c r="H254" s="20">
        <v>52690.3</v>
      </c>
      <c r="I254" s="207" t="s">
        <v>192</v>
      </c>
      <c r="J254" s="241">
        <v>3850</v>
      </c>
      <c r="K254" s="242">
        <v>4054</v>
      </c>
      <c r="L254" s="961">
        <v>4269</v>
      </c>
      <c r="M254" s="565"/>
      <c r="N254" s="566"/>
      <c r="O254" s="980"/>
      <c r="P254" s="569"/>
      <c r="Q254" s="563"/>
      <c r="R254" s="192"/>
      <c r="S254" s="601" t="s">
        <v>52</v>
      </c>
      <c r="T254" s="20">
        <v>52690.3</v>
      </c>
      <c r="U254" s="207" t="s">
        <v>192</v>
      </c>
      <c r="V254" s="241">
        <v>3850</v>
      </c>
      <c r="W254" s="242">
        <v>3850</v>
      </c>
      <c r="X254" s="242">
        <v>4269</v>
      </c>
      <c r="Y254" s="715"/>
      <c r="Z254" s="195"/>
      <c r="AA254" s="196"/>
      <c r="AB254" s="191"/>
      <c r="AC254" s="15" t="s">
        <v>52</v>
      </c>
      <c r="AD254" s="20">
        <f>T254-H254</f>
        <v>0</v>
      </c>
      <c r="AE254" s="207" t="s">
        <v>192</v>
      </c>
      <c r="AF254" s="204">
        <f>V254-J254</f>
        <v>0</v>
      </c>
      <c r="AG254" s="204">
        <f t="shared" ref="AG254" si="156">W254-K254</f>
        <v>-204</v>
      </c>
      <c r="AH254" s="204">
        <f t="shared" ref="AH254" si="157">X254-L254</f>
        <v>0</v>
      </c>
    </row>
    <row r="255" spans="1:34" s="130" customFormat="1" ht="132" customHeight="1" x14ac:dyDescent="0.25">
      <c r="A255" s="569"/>
      <c r="B255" s="563"/>
      <c r="C255" s="980"/>
      <c r="D255" s="569"/>
      <c r="E255" s="563"/>
      <c r="F255" s="192"/>
      <c r="G255" s="191"/>
      <c r="H255" s="192"/>
      <c r="I255" s="627" t="s">
        <v>67</v>
      </c>
      <c r="J255" s="627"/>
      <c r="K255" s="627"/>
      <c r="L255" s="627"/>
      <c r="M255" s="565"/>
      <c r="N255" s="566"/>
      <c r="O255" s="980"/>
      <c r="P255" s="569"/>
      <c r="Q255" s="563"/>
      <c r="R255" s="192"/>
      <c r="S255" s="237"/>
      <c r="T255" s="201"/>
      <c r="U255" s="627" t="s">
        <v>67</v>
      </c>
      <c r="V255" s="627"/>
      <c r="W255" s="627"/>
      <c r="X255" s="628"/>
      <c r="Y255" s="736"/>
      <c r="Z255" s="236"/>
      <c r="AA255" s="235"/>
      <c r="AB255" s="200"/>
      <c r="AC255" s="200"/>
      <c r="AD255" s="201"/>
      <c r="AE255" s="627" t="s">
        <v>67</v>
      </c>
      <c r="AF255" s="627"/>
      <c r="AG255" s="627"/>
      <c r="AH255" s="628"/>
    </row>
    <row r="256" spans="1:34" s="130" customFormat="1" ht="301.5" customHeight="1" x14ac:dyDescent="0.25">
      <c r="A256" s="569"/>
      <c r="B256" s="563"/>
      <c r="C256" s="980"/>
      <c r="D256" s="569"/>
      <c r="E256" s="563"/>
      <c r="F256" s="192"/>
      <c r="G256" s="191"/>
      <c r="H256" s="192"/>
      <c r="I256" s="203" t="s">
        <v>193</v>
      </c>
      <c r="J256" s="243">
        <f>(J252/J254)</f>
        <v>12.342805194805196</v>
      </c>
      <c r="K256" s="243">
        <f>(K252/K254)</f>
        <v>12.342945239269858</v>
      </c>
      <c r="L256" s="962">
        <f>(L252/L254)</f>
        <v>12.342539236355119</v>
      </c>
      <c r="M256" s="565"/>
      <c r="N256" s="566"/>
      <c r="O256" s="980"/>
      <c r="P256" s="569"/>
      <c r="Q256" s="563"/>
      <c r="R256" s="192"/>
      <c r="S256" s="233"/>
      <c r="T256" s="192"/>
      <c r="U256" s="203" t="s">
        <v>193</v>
      </c>
      <c r="V256" s="243">
        <f>(V252/V254)</f>
        <v>12.342805194805196</v>
      </c>
      <c r="W256" s="243">
        <f>(W252/W254)</f>
        <v>12.342805194805196</v>
      </c>
      <c r="X256" s="243">
        <f>(X252/X254)</f>
        <v>12.342539236355119</v>
      </c>
      <c r="Y256" s="715" t="s">
        <v>33</v>
      </c>
      <c r="Z256" s="195"/>
      <c r="AA256" s="196"/>
      <c r="AB256" s="191"/>
      <c r="AC256" s="191"/>
      <c r="AD256" s="192"/>
      <c r="AE256" s="203" t="s">
        <v>193</v>
      </c>
      <c r="AF256" s="204">
        <f>V256-J256</f>
        <v>0</v>
      </c>
      <c r="AG256" s="204">
        <f t="shared" ref="AG256" si="158">W256-K256</f>
        <v>-1.4004446466131526E-4</v>
      </c>
      <c r="AH256" s="204">
        <f t="shared" ref="AH256" si="159">X256-L256</f>
        <v>0</v>
      </c>
    </row>
    <row r="257" spans="1:34" s="130" customFormat="1" ht="132" customHeight="1" x14ac:dyDescent="0.25">
      <c r="A257" s="569"/>
      <c r="B257" s="563"/>
      <c r="C257" s="980"/>
      <c r="D257" s="569"/>
      <c r="E257" s="563"/>
      <c r="F257" s="192"/>
      <c r="G257" s="191"/>
      <c r="H257" s="192"/>
      <c r="I257" s="627" t="s">
        <v>69</v>
      </c>
      <c r="J257" s="627"/>
      <c r="K257" s="627"/>
      <c r="L257" s="627"/>
      <c r="M257" s="565"/>
      <c r="N257" s="566"/>
      <c r="O257" s="980"/>
      <c r="P257" s="569"/>
      <c r="Q257" s="563"/>
      <c r="R257" s="192"/>
      <c r="S257" s="233"/>
      <c r="T257" s="192"/>
      <c r="U257" s="627" t="s">
        <v>69</v>
      </c>
      <c r="V257" s="627"/>
      <c r="W257" s="627"/>
      <c r="X257" s="628"/>
      <c r="Y257" s="715"/>
      <c r="Z257" s="195"/>
      <c r="AA257" s="196"/>
      <c r="AB257" s="191"/>
      <c r="AC257" s="191"/>
      <c r="AD257" s="192"/>
      <c r="AE257" s="627" t="s">
        <v>69</v>
      </c>
      <c r="AF257" s="627"/>
      <c r="AG257" s="627"/>
      <c r="AH257" s="628"/>
    </row>
    <row r="258" spans="1:34" s="130" customFormat="1" ht="409.6" customHeight="1" x14ac:dyDescent="0.25">
      <c r="A258" s="569"/>
      <c r="B258" s="563"/>
      <c r="C258" s="981"/>
      <c r="D258" s="186"/>
      <c r="E258" s="567"/>
      <c r="F258" s="201"/>
      <c r="G258" s="200"/>
      <c r="H258" s="201"/>
      <c r="I258" s="180" t="s">
        <v>194</v>
      </c>
      <c r="J258" s="46">
        <v>100</v>
      </c>
      <c r="K258" s="47">
        <v>105.3</v>
      </c>
      <c r="L258" s="951">
        <v>105.3</v>
      </c>
      <c r="M258" s="565"/>
      <c r="N258" s="566"/>
      <c r="O258" s="981"/>
      <c r="P258" s="186"/>
      <c r="Q258" s="567"/>
      <c r="R258" s="201"/>
      <c r="S258" s="233"/>
      <c r="T258" s="192"/>
      <c r="U258" s="180" t="s">
        <v>194</v>
      </c>
      <c r="V258" s="46">
        <v>100</v>
      </c>
      <c r="W258" s="47">
        <v>100</v>
      </c>
      <c r="X258" s="47">
        <v>110.9</v>
      </c>
      <c r="Y258" s="736"/>
      <c r="Z258" s="195"/>
      <c r="AA258" s="196"/>
      <c r="AB258" s="191"/>
      <c r="AC258" s="191"/>
      <c r="AD258" s="192"/>
      <c r="AE258" s="180" t="s">
        <v>194</v>
      </c>
      <c r="AF258" s="204">
        <f>V258-J258</f>
        <v>0</v>
      </c>
      <c r="AG258" s="204">
        <f t="shared" ref="AG258" si="160">W258-K258</f>
        <v>-5.2999999999999972</v>
      </c>
      <c r="AH258" s="204">
        <f t="shared" ref="AH258" si="161">X258-L258</f>
        <v>5.6000000000000085</v>
      </c>
    </row>
    <row r="259" spans="1:34" s="244" customFormat="1" ht="51.75" customHeight="1" x14ac:dyDescent="0.25">
      <c r="A259" s="739"/>
      <c r="B259" s="829"/>
      <c r="C259" s="776" t="s">
        <v>195</v>
      </c>
      <c r="D259" s="717" t="s">
        <v>58</v>
      </c>
      <c r="E259" s="715" t="s">
        <v>196</v>
      </c>
      <c r="F259" s="739" t="s">
        <v>79</v>
      </c>
      <c r="G259" s="40" t="s">
        <v>61</v>
      </c>
      <c r="H259" s="20">
        <f>H260+H261+H262</f>
        <v>173285.5</v>
      </c>
      <c r="I259" s="627" t="s">
        <v>62</v>
      </c>
      <c r="J259" s="627"/>
      <c r="K259" s="627"/>
      <c r="L259" s="627"/>
      <c r="M259" s="717"/>
      <c r="N259" s="930"/>
      <c r="O259" s="776" t="s">
        <v>195</v>
      </c>
      <c r="P259" s="717" t="s">
        <v>58</v>
      </c>
      <c r="Q259" s="715" t="s">
        <v>196</v>
      </c>
      <c r="R259" s="739" t="s">
        <v>79</v>
      </c>
      <c r="S259" s="9" t="s">
        <v>61</v>
      </c>
      <c r="T259" s="10">
        <f>T260+T261+T262</f>
        <v>155575</v>
      </c>
      <c r="U259" s="627" t="s">
        <v>62</v>
      </c>
      <c r="V259" s="627"/>
      <c r="W259" s="627"/>
      <c r="X259" s="628"/>
      <c r="Y259" s="714" t="s">
        <v>195</v>
      </c>
      <c r="Z259" s="716" t="s">
        <v>58</v>
      </c>
      <c r="AA259" s="714" t="s">
        <v>196</v>
      </c>
      <c r="AB259" s="738" t="s">
        <v>79</v>
      </c>
      <c r="AC259" s="9" t="s">
        <v>61</v>
      </c>
      <c r="AD259" s="10">
        <f>T259-H259</f>
        <v>-17710.5</v>
      </c>
      <c r="AE259" s="627" t="s">
        <v>62</v>
      </c>
      <c r="AF259" s="627"/>
      <c r="AG259" s="627"/>
      <c r="AH259" s="628"/>
    </row>
    <row r="260" spans="1:34" s="244" customFormat="1" ht="132" customHeight="1" x14ac:dyDescent="0.25">
      <c r="A260" s="739"/>
      <c r="B260" s="829"/>
      <c r="C260" s="777"/>
      <c r="D260" s="717"/>
      <c r="E260" s="715"/>
      <c r="F260" s="739"/>
      <c r="G260" s="15" t="s">
        <v>50</v>
      </c>
      <c r="H260" s="20">
        <v>54805.8</v>
      </c>
      <c r="I260" s="35" t="s">
        <v>197</v>
      </c>
      <c r="J260" s="208">
        <f>H260</f>
        <v>54805.8</v>
      </c>
      <c r="K260" s="209">
        <f>H261</f>
        <v>57710.5</v>
      </c>
      <c r="L260" s="954">
        <f>H262</f>
        <v>60769.2</v>
      </c>
      <c r="M260" s="717"/>
      <c r="N260" s="930"/>
      <c r="O260" s="777"/>
      <c r="P260" s="717"/>
      <c r="Q260" s="715"/>
      <c r="R260" s="739"/>
      <c r="S260" s="15" t="s">
        <v>50</v>
      </c>
      <c r="T260" s="20">
        <v>54805.8</v>
      </c>
      <c r="U260" s="35" t="s">
        <v>197</v>
      </c>
      <c r="V260" s="208">
        <f>T260</f>
        <v>54805.8</v>
      </c>
      <c r="W260" s="209">
        <f>T261</f>
        <v>40000</v>
      </c>
      <c r="X260" s="209">
        <f>T262</f>
        <v>60769.2</v>
      </c>
      <c r="Y260" s="715"/>
      <c r="Z260" s="717"/>
      <c r="AA260" s="715"/>
      <c r="AB260" s="739"/>
      <c r="AC260" s="15" t="s">
        <v>50</v>
      </c>
      <c r="AD260" s="20">
        <f>T260-H260</f>
        <v>0</v>
      </c>
      <c r="AE260" s="35" t="s">
        <v>197</v>
      </c>
      <c r="AF260" s="204">
        <f>V260-J260</f>
        <v>0</v>
      </c>
      <c r="AG260" s="204">
        <f t="shared" ref="AG260" si="162">W260-K260</f>
        <v>-17710.5</v>
      </c>
      <c r="AH260" s="204">
        <f t="shared" ref="AH260" si="163">X260-L260</f>
        <v>0</v>
      </c>
    </row>
    <row r="261" spans="1:34" s="244" customFormat="1" ht="57" customHeight="1" x14ac:dyDescent="0.25">
      <c r="A261" s="739"/>
      <c r="B261" s="829"/>
      <c r="C261" s="777"/>
      <c r="D261" s="717"/>
      <c r="E261" s="715"/>
      <c r="F261" s="177"/>
      <c r="G261" s="15" t="s">
        <v>51</v>
      </c>
      <c r="H261" s="20">
        <v>57710.5</v>
      </c>
      <c r="I261" s="627" t="s">
        <v>64</v>
      </c>
      <c r="J261" s="627"/>
      <c r="K261" s="627"/>
      <c r="L261" s="627"/>
      <c r="M261" s="717"/>
      <c r="N261" s="930"/>
      <c r="O261" s="777"/>
      <c r="P261" s="717"/>
      <c r="Q261" s="715"/>
      <c r="R261" s="177"/>
      <c r="S261" s="15" t="s">
        <v>51</v>
      </c>
      <c r="T261" s="20">
        <v>40000</v>
      </c>
      <c r="U261" s="627" t="s">
        <v>64</v>
      </c>
      <c r="V261" s="627"/>
      <c r="W261" s="627"/>
      <c r="X261" s="628"/>
      <c r="Y261" s="715"/>
      <c r="Z261" s="717"/>
      <c r="AA261" s="715"/>
      <c r="AB261" s="177"/>
      <c r="AC261" s="15" t="s">
        <v>51</v>
      </c>
      <c r="AD261" s="20">
        <f>T261-H261</f>
        <v>-17710.5</v>
      </c>
      <c r="AE261" s="627" t="s">
        <v>64</v>
      </c>
      <c r="AF261" s="627"/>
      <c r="AG261" s="627"/>
      <c r="AH261" s="628"/>
    </row>
    <row r="262" spans="1:34" s="244" customFormat="1" ht="132" customHeight="1" x14ac:dyDescent="0.25">
      <c r="A262" s="739"/>
      <c r="B262" s="829"/>
      <c r="C262" s="777"/>
      <c r="D262" s="717"/>
      <c r="E262" s="715"/>
      <c r="F262" s="177"/>
      <c r="G262" s="15" t="s">
        <v>52</v>
      </c>
      <c r="H262" s="20">
        <v>60769.2</v>
      </c>
      <c r="I262" s="207" t="s">
        <v>198</v>
      </c>
      <c r="J262" s="209">
        <v>25</v>
      </c>
      <c r="K262" s="209">
        <v>26</v>
      </c>
      <c r="L262" s="954">
        <v>27</v>
      </c>
      <c r="M262" s="717"/>
      <c r="N262" s="930"/>
      <c r="O262" s="777"/>
      <c r="P262" s="717"/>
      <c r="Q262" s="715"/>
      <c r="R262" s="177"/>
      <c r="S262" s="15" t="s">
        <v>52</v>
      </c>
      <c r="T262" s="20">
        <v>60769.2</v>
      </c>
      <c r="U262" s="207" t="s">
        <v>198</v>
      </c>
      <c r="V262" s="209">
        <v>25</v>
      </c>
      <c r="W262" s="209">
        <v>16</v>
      </c>
      <c r="X262" s="209">
        <v>27</v>
      </c>
      <c r="Y262" s="715"/>
      <c r="Z262" s="717"/>
      <c r="AA262" s="715"/>
      <c r="AB262" s="177"/>
      <c r="AC262" s="15" t="s">
        <v>52</v>
      </c>
      <c r="AD262" s="20">
        <f>T262-H262</f>
        <v>0</v>
      </c>
      <c r="AE262" s="207" t="s">
        <v>198</v>
      </c>
      <c r="AF262" s="204">
        <f>V262-J262</f>
        <v>0</v>
      </c>
      <c r="AG262" s="204">
        <f t="shared" ref="AG262" si="164">W262-K262</f>
        <v>-10</v>
      </c>
      <c r="AH262" s="204">
        <f t="shared" ref="AH262" si="165">X262-L262</f>
        <v>0</v>
      </c>
    </row>
    <row r="263" spans="1:34" s="244" customFormat="1" ht="39.75" customHeight="1" x14ac:dyDescent="0.25">
      <c r="A263" s="739"/>
      <c r="B263" s="829"/>
      <c r="C263" s="777"/>
      <c r="D263" s="717"/>
      <c r="E263" s="715"/>
      <c r="F263" s="177"/>
      <c r="G263" s="177"/>
      <c r="H263" s="181"/>
      <c r="I263" s="627" t="s">
        <v>67</v>
      </c>
      <c r="J263" s="627"/>
      <c r="K263" s="627"/>
      <c r="L263" s="627"/>
      <c r="M263" s="717"/>
      <c r="N263" s="930"/>
      <c r="O263" s="777"/>
      <c r="P263" s="717"/>
      <c r="Q263" s="715"/>
      <c r="R263" s="177"/>
      <c r="S263" s="177"/>
      <c r="T263" s="181"/>
      <c r="U263" s="627" t="s">
        <v>67</v>
      </c>
      <c r="V263" s="627"/>
      <c r="W263" s="627"/>
      <c r="X263" s="628"/>
      <c r="Y263" s="715"/>
      <c r="Z263" s="717"/>
      <c r="AA263" s="715"/>
      <c r="AB263" s="177"/>
      <c r="AC263" s="177"/>
      <c r="AD263" s="181"/>
      <c r="AE263" s="627" t="s">
        <v>67</v>
      </c>
      <c r="AF263" s="627"/>
      <c r="AG263" s="627"/>
      <c r="AH263" s="628"/>
    </row>
    <row r="264" spans="1:34" s="244" customFormat="1" ht="253.5" customHeight="1" x14ac:dyDescent="0.25">
      <c r="A264" s="739"/>
      <c r="B264" s="829"/>
      <c r="C264" s="777"/>
      <c r="D264" s="717"/>
      <c r="E264" s="715"/>
      <c r="F264" s="177"/>
      <c r="G264" s="177"/>
      <c r="H264" s="181"/>
      <c r="I264" s="207" t="s">
        <v>199</v>
      </c>
      <c r="J264" s="208">
        <f>J260/J262</f>
        <v>2192.232</v>
      </c>
      <c r="K264" s="208">
        <f>K260/K262</f>
        <v>2219.6346153846152</v>
      </c>
      <c r="L264" s="212">
        <f>L260/L262</f>
        <v>2250.7111111111112</v>
      </c>
      <c r="M264" s="717"/>
      <c r="N264" s="930"/>
      <c r="O264" s="777"/>
      <c r="P264" s="717"/>
      <c r="Q264" s="715"/>
      <c r="R264" s="177"/>
      <c r="S264" s="177"/>
      <c r="T264" s="181"/>
      <c r="U264" s="207" t="s">
        <v>199</v>
      </c>
      <c r="V264" s="208">
        <f>V260/V262</f>
        <v>2192.232</v>
      </c>
      <c r="W264" s="208">
        <f>W260/W262</f>
        <v>2500</v>
      </c>
      <c r="X264" s="208">
        <f>X260/X262</f>
        <v>2250.7111111111112</v>
      </c>
      <c r="Y264" s="715"/>
      <c r="Z264" s="717"/>
      <c r="AA264" s="715"/>
      <c r="AB264" s="177"/>
      <c r="AC264" s="177"/>
      <c r="AD264" s="181"/>
      <c r="AE264" s="207" t="s">
        <v>199</v>
      </c>
      <c r="AF264" s="204">
        <f>V264-J264</f>
        <v>0</v>
      </c>
      <c r="AG264" s="204">
        <f t="shared" ref="AG264" si="166">W264-K264</f>
        <v>280.36538461538476</v>
      </c>
      <c r="AH264" s="204">
        <f t="shared" ref="AH264" si="167">X264-L264</f>
        <v>0</v>
      </c>
    </row>
    <row r="265" spans="1:34" s="244" customFormat="1" ht="54.75" customHeight="1" x14ac:dyDescent="0.25">
      <c r="A265" s="739"/>
      <c r="B265" s="829"/>
      <c r="C265" s="777"/>
      <c r="D265" s="717"/>
      <c r="E265" s="715"/>
      <c r="F265" s="177"/>
      <c r="G265" s="177"/>
      <c r="H265" s="181"/>
      <c r="I265" s="627" t="s">
        <v>69</v>
      </c>
      <c r="J265" s="627"/>
      <c r="K265" s="627"/>
      <c r="L265" s="627"/>
      <c r="M265" s="717"/>
      <c r="N265" s="930"/>
      <c r="O265" s="777"/>
      <c r="P265" s="717"/>
      <c r="Q265" s="715"/>
      <c r="R265" s="177"/>
      <c r="S265" s="177"/>
      <c r="T265" s="181"/>
      <c r="U265" s="627" t="s">
        <v>69</v>
      </c>
      <c r="V265" s="627"/>
      <c r="W265" s="627"/>
      <c r="X265" s="628"/>
      <c r="Y265" s="715"/>
      <c r="Z265" s="717"/>
      <c r="AA265" s="715"/>
      <c r="AB265" s="177"/>
      <c r="AC265" s="177"/>
      <c r="AD265" s="181"/>
      <c r="AE265" s="627" t="s">
        <v>69</v>
      </c>
      <c r="AF265" s="627"/>
      <c r="AG265" s="627"/>
      <c r="AH265" s="628"/>
    </row>
    <row r="266" spans="1:34" s="244" customFormat="1" ht="346.5" customHeight="1" x14ac:dyDescent="0.25">
      <c r="A266" s="739"/>
      <c r="B266" s="829"/>
      <c r="C266" s="777"/>
      <c r="D266" s="717"/>
      <c r="E266" s="715"/>
      <c r="F266" s="191"/>
      <c r="G266" s="200"/>
      <c r="H266" s="201"/>
      <c r="I266" s="245" t="s">
        <v>200</v>
      </c>
      <c r="J266" s="46">
        <v>100</v>
      </c>
      <c r="K266" s="47">
        <v>105.3</v>
      </c>
      <c r="L266" s="951">
        <v>105.3</v>
      </c>
      <c r="M266" s="717"/>
      <c r="N266" s="930"/>
      <c r="O266" s="777"/>
      <c r="P266" s="717"/>
      <c r="Q266" s="715"/>
      <c r="R266" s="191"/>
      <c r="S266" s="200"/>
      <c r="T266" s="201"/>
      <c r="U266" s="245" t="s">
        <v>200</v>
      </c>
      <c r="V266" s="46">
        <v>100</v>
      </c>
      <c r="W266" s="47">
        <v>105.3</v>
      </c>
      <c r="X266" s="47">
        <v>105.3</v>
      </c>
      <c r="Y266" s="715"/>
      <c r="Z266" s="717"/>
      <c r="AA266" s="715"/>
      <c r="AB266" s="191"/>
      <c r="AC266" s="200"/>
      <c r="AD266" s="201"/>
      <c r="AE266" s="245" t="s">
        <v>323</v>
      </c>
      <c r="AF266" s="204">
        <f>V266-J266</f>
        <v>0</v>
      </c>
      <c r="AG266" s="204">
        <f t="shared" ref="AG266" si="168">W266-K266</f>
        <v>0</v>
      </c>
      <c r="AH266" s="204">
        <f t="shared" ref="AH266" si="169">X266-L266</f>
        <v>0</v>
      </c>
    </row>
    <row r="267" spans="1:34" s="130" customFormat="1" ht="47.25" customHeight="1" x14ac:dyDescent="0.25">
      <c r="A267" s="739"/>
      <c r="B267" s="696"/>
      <c r="C267" s="931" t="s">
        <v>201</v>
      </c>
      <c r="D267" s="780" t="s">
        <v>58</v>
      </c>
      <c r="E267" s="776" t="s">
        <v>150</v>
      </c>
      <c r="F267" s="716" t="s">
        <v>79</v>
      </c>
      <c r="G267" s="9" t="s">
        <v>61</v>
      </c>
      <c r="H267" s="10">
        <f>H268+H269+H270</f>
        <v>2400</v>
      </c>
      <c r="I267" s="627" t="s">
        <v>62</v>
      </c>
      <c r="J267" s="627"/>
      <c r="K267" s="627"/>
      <c r="L267" s="627"/>
      <c r="M267" s="717"/>
      <c r="N267" s="932"/>
      <c r="O267" s="931" t="s">
        <v>201</v>
      </c>
      <c r="P267" s="780" t="s">
        <v>58</v>
      </c>
      <c r="Q267" s="776" t="s">
        <v>150</v>
      </c>
      <c r="R267" s="716" t="s">
        <v>79</v>
      </c>
      <c r="S267" s="9" t="s">
        <v>61</v>
      </c>
      <c r="T267" s="10">
        <f>T268+T269+T270</f>
        <v>2100</v>
      </c>
      <c r="U267" s="627" t="s">
        <v>62</v>
      </c>
      <c r="V267" s="627"/>
      <c r="W267" s="627"/>
      <c r="X267" s="628"/>
      <c r="Y267" s="695" t="s">
        <v>201</v>
      </c>
      <c r="Z267" s="780" t="s">
        <v>58</v>
      </c>
      <c r="AA267" s="776" t="s">
        <v>150</v>
      </c>
      <c r="AB267" s="716" t="s">
        <v>79</v>
      </c>
      <c r="AC267" s="9" t="s">
        <v>61</v>
      </c>
      <c r="AD267" s="10">
        <f>T267-H267</f>
        <v>-300</v>
      </c>
      <c r="AE267" s="627" t="s">
        <v>62</v>
      </c>
      <c r="AF267" s="627"/>
      <c r="AG267" s="627"/>
      <c r="AH267" s="628"/>
    </row>
    <row r="268" spans="1:34" s="130" customFormat="1" ht="178.5" customHeight="1" x14ac:dyDescent="0.25">
      <c r="A268" s="739"/>
      <c r="B268" s="696"/>
      <c r="C268" s="932"/>
      <c r="D268" s="781"/>
      <c r="E268" s="777"/>
      <c r="F268" s="717"/>
      <c r="G268" s="15" t="s">
        <v>50</v>
      </c>
      <c r="H268" s="20">
        <v>1800</v>
      </c>
      <c r="I268" s="35" t="s">
        <v>74</v>
      </c>
      <c r="J268" s="208">
        <f>H268</f>
        <v>1800</v>
      </c>
      <c r="K268" s="209">
        <f>H269</f>
        <v>300</v>
      </c>
      <c r="L268" s="954">
        <f>H270</f>
        <v>300</v>
      </c>
      <c r="M268" s="717"/>
      <c r="N268" s="932"/>
      <c r="O268" s="932"/>
      <c r="P268" s="781"/>
      <c r="Q268" s="777"/>
      <c r="R268" s="717"/>
      <c r="S268" s="15" t="s">
        <v>50</v>
      </c>
      <c r="T268" s="20">
        <v>1800</v>
      </c>
      <c r="U268" s="35" t="s">
        <v>74</v>
      </c>
      <c r="V268" s="208">
        <f>T268</f>
        <v>1800</v>
      </c>
      <c r="W268" s="209">
        <f>T269</f>
        <v>0</v>
      </c>
      <c r="X268" s="209">
        <f>T270</f>
        <v>300</v>
      </c>
      <c r="Y268" s="696"/>
      <c r="Z268" s="781"/>
      <c r="AA268" s="777"/>
      <c r="AB268" s="717"/>
      <c r="AC268" s="15" t="s">
        <v>50</v>
      </c>
      <c r="AD268" s="20">
        <f>T268-H268</f>
        <v>0</v>
      </c>
      <c r="AE268" s="35" t="s">
        <v>74</v>
      </c>
      <c r="AF268" s="208">
        <f>AD268</f>
        <v>0</v>
      </c>
      <c r="AG268" s="209">
        <f>AD269</f>
        <v>-300</v>
      </c>
      <c r="AH268" s="209">
        <f>AD270</f>
        <v>0</v>
      </c>
    </row>
    <row r="269" spans="1:34" s="251" customFormat="1" ht="70.5" customHeight="1" x14ac:dyDescent="0.25">
      <c r="A269" s="598"/>
      <c r="B269" s="696"/>
      <c r="C269" s="932"/>
      <c r="D269" s="247"/>
      <c r="E269" s="248"/>
      <c r="F269" s="246"/>
      <c r="G269" s="249" t="s">
        <v>51</v>
      </c>
      <c r="H269" s="250">
        <v>300</v>
      </c>
      <c r="I269" s="678" t="s">
        <v>64</v>
      </c>
      <c r="J269" s="678"/>
      <c r="K269" s="678"/>
      <c r="L269" s="678"/>
      <c r="M269" s="562"/>
      <c r="N269" s="932"/>
      <c r="O269" s="932"/>
      <c r="P269" s="247"/>
      <c r="Q269" s="248"/>
      <c r="R269" s="246"/>
      <c r="S269" s="249" t="s">
        <v>51</v>
      </c>
      <c r="T269" s="250">
        <v>0</v>
      </c>
      <c r="U269" s="678" t="s">
        <v>64</v>
      </c>
      <c r="V269" s="678"/>
      <c r="W269" s="678"/>
      <c r="X269" s="679"/>
      <c r="Y269" s="696"/>
      <c r="Z269" s="247"/>
      <c r="AA269" s="248"/>
      <c r="AB269" s="246"/>
      <c r="AC269" s="249" t="s">
        <v>51</v>
      </c>
      <c r="AD269" s="250">
        <f>T269-H269</f>
        <v>-300</v>
      </c>
      <c r="AE269" s="678" t="s">
        <v>64</v>
      </c>
      <c r="AF269" s="678"/>
      <c r="AG269" s="678"/>
      <c r="AH269" s="679"/>
    </row>
    <row r="270" spans="1:34" s="251" customFormat="1" ht="218.25" customHeight="1" x14ac:dyDescent="0.25">
      <c r="A270" s="598"/>
      <c r="B270" s="696"/>
      <c r="C270" s="932"/>
      <c r="D270" s="247"/>
      <c r="E270" s="248"/>
      <c r="F270" s="246"/>
      <c r="G270" s="249" t="s">
        <v>52</v>
      </c>
      <c r="H270" s="250">
        <v>300</v>
      </c>
      <c r="I270" s="252" t="s">
        <v>202</v>
      </c>
      <c r="J270" s="253">
        <v>1</v>
      </c>
      <c r="K270" s="253">
        <v>1</v>
      </c>
      <c r="L270" s="963">
        <v>1</v>
      </c>
      <c r="M270" s="562"/>
      <c r="N270" s="932"/>
      <c r="O270" s="932"/>
      <c r="P270" s="247"/>
      <c r="Q270" s="248"/>
      <c r="R270" s="246"/>
      <c r="S270" s="249" t="s">
        <v>52</v>
      </c>
      <c r="T270" s="250">
        <v>300</v>
      </c>
      <c r="U270" s="252" t="s">
        <v>202</v>
      </c>
      <c r="V270" s="253">
        <v>1</v>
      </c>
      <c r="W270" s="253">
        <v>0</v>
      </c>
      <c r="X270" s="253">
        <v>1</v>
      </c>
      <c r="Y270" s="696"/>
      <c r="Z270" s="247"/>
      <c r="AA270" s="248"/>
      <c r="AB270" s="246"/>
      <c r="AC270" s="249" t="s">
        <v>52</v>
      </c>
      <c r="AD270" s="250">
        <f>T270-H270</f>
        <v>0</v>
      </c>
      <c r="AE270" s="252" t="s">
        <v>202</v>
      </c>
      <c r="AF270" s="18">
        <f>V270-J270</f>
        <v>0</v>
      </c>
      <c r="AG270" s="18">
        <f t="shared" ref="AG270" si="170">W270-K270</f>
        <v>-1</v>
      </c>
      <c r="AH270" s="18">
        <f t="shared" ref="AH270" si="171">X270-L270</f>
        <v>0</v>
      </c>
    </row>
    <row r="271" spans="1:34" s="251" customFormat="1" ht="68.25" customHeight="1" x14ac:dyDescent="0.25">
      <c r="A271" s="598"/>
      <c r="B271" s="696"/>
      <c r="C271" s="932"/>
      <c r="D271" s="247"/>
      <c r="E271" s="248"/>
      <c r="F271" s="246"/>
      <c r="G271" s="246"/>
      <c r="H271" s="247"/>
      <c r="I271" s="678" t="s">
        <v>67</v>
      </c>
      <c r="J271" s="678"/>
      <c r="K271" s="678"/>
      <c r="L271" s="678"/>
      <c r="M271" s="562"/>
      <c r="N271" s="932"/>
      <c r="O271" s="932"/>
      <c r="P271" s="247"/>
      <c r="Q271" s="248"/>
      <c r="R271" s="246"/>
      <c r="S271" s="246"/>
      <c r="T271" s="247"/>
      <c r="U271" s="678" t="s">
        <v>67</v>
      </c>
      <c r="V271" s="678"/>
      <c r="W271" s="678"/>
      <c r="X271" s="679"/>
      <c r="Y271" s="696"/>
      <c r="Z271" s="247"/>
      <c r="AA271" s="248"/>
      <c r="AB271" s="246"/>
      <c r="AC271" s="246"/>
      <c r="AD271" s="247"/>
      <c r="AE271" s="678" t="s">
        <v>67</v>
      </c>
      <c r="AF271" s="678"/>
      <c r="AG271" s="678"/>
      <c r="AH271" s="679"/>
    </row>
    <row r="272" spans="1:34" s="251" customFormat="1" ht="253.5" customHeight="1" x14ac:dyDescent="0.25">
      <c r="A272" s="598"/>
      <c r="B272" s="696"/>
      <c r="C272" s="932"/>
      <c r="D272" s="247"/>
      <c r="E272" s="248"/>
      <c r="F272" s="246"/>
      <c r="G272" s="246"/>
      <c r="H272" s="247"/>
      <c r="I272" s="254" t="s">
        <v>203</v>
      </c>
      <c r="J272" s="255">
        <f>J268/J270</f>
        <v>1800</v>
      </c>
      <c r="K272" s="255">
        <f>K268/K270</f>
        <v>300</v>
      </c>
      <c r="L272" s="964">
        <f>L268/L270</f>
        <v>300</v>
      </c>
      <c r="M272" s="562"/>
      <c r="N272" s="932"/>
      <c r="O272" s="932"/>
      <c r="P272" s="247"/>
      <c r="Q272" s="248"/>
      <c r="R272" s="246"/>
      <c r="S272" s="246"/>
      <c r="T272" s="247"/>
      <c r="U272" s="254" t="s">
        <v>203</v>
      </c>
      <c r="V272" s="255">
        <f>V268/V270</f>
        <v>1800</v>
      </c>
      <c r="W272" s="255">
        <v>0</v>
      </c>
      <c r="X272" s="255">
        <f>X268/X270</f>
        <v>300</v>
      </c>
      <c r="Y272" s="696"/>
      <c r="Z272" s="247"/>
      <c r="AA272" s="248"/>
      <c r="AB272" s="246"/>
      <c r="AC272" s="246"/>
      <c r="AD272" s="247"/>
      <c r="AE272" s="254" t="s">
        <v>203</v>
      </c>
      <c r="AF272" s="18">
        <f>V272-J272</f>
        <v>0</v>
      </c>
      <c r="AG272" s="18">
        <f t="shared" ref="AG272" si="172">W272-K272</f>
        <v>-300</v>
      </c>
      <c r="AH272" s="18">
        <f t="shared" ref="AH272" si="173">X272-L272</f>
        <v>0</v>
      </c>
    </row>
    <row r="273" spans="1:34" s="251" customFormat="1" ht="76.5" customHeight="1" x14ac:dyDescent="0.25">
      <c r="A273" s="598"/>
      <c r="B273" s="696"/>
      <c r="C273" s="932"/>
      <c r="D273" s="247"/>
      <c r="E273" s="248"/>
      <c r="F273" s="246"/>
      <c r="G273" s="246"/>
      <c r="H273" s="247"/>
      <c r="I273" s="678" t="s">
        <v>69</v>
      </c>
      <c r="J273" s="678"/>
      <c r="K273" s="678"/>
      <c r="L273" s="678"/>
      <c r="M273" s="562"/>
      <c r="N273" s="932"/>
      <c r="O273" s="932"/>
      <c r="P273" s="247"/>
      <c r="Q273" s="248"/>
      <c r="R273" s="246"/>
      <c r="S273" s="246"/>
      <c r="T273" s="247"/>
      <c r="U273" s="678" t="s">
        <v>69</v>
      </c>
      <c r="V273" s="678"/>
      <c r="W273" s="678"/>
      <c r="X273" s="679"/>
      <c r="Y273" s="696"/>
      <c r="Z273" s="247"/>
      <c r="AA273" s="248"/>
      <c r="AB273" s="246"/>
      <c r="AC273" s="246"/>
      <c r="AD273" s="247"/>
      <c r="AE273" s="678" t="s">
        <v>69</v>
      </c>
      <c r="AF273" s="678"/>
      <c r="AG273" s="678"/>
      <c r="AH273" s="679"/>
    </row>
    <row r="274" spans="1:34" s="251" customFormat="1" ht="176.25" customHeight="1" x14ac:dyDescent="0.25">
      <c r="A274" s="598"/>
      <c r="B274" s="696"/>
      <c r="C274" s="932"/>
      <c r="D274" s="247"/>
      <c r="E274" s="248"/>
      <c r="F274" s="246"/>
      <c r="G274" s="246"/>
      <c r="H274" s="247"/>
      <c r="I274" s="254" t="s">
        <v>204</v>
      </c>
      <c r="J274" s="256">
        <v>100</v>
      </c>
      <c r="K274" s="257">
        <v>100</v>
      </c>
      <c r="L274" s="965">
        <v>100</v>
      </c>
      <c r="M274" s="562"/>
      <c r="N274" s="932"/>
      <c r="O274" s="932"/>
      <c r="P274" s="247"/>
      <c r="Q274" s="248"/>
      <c r="R274" s="246"/>
      <c r="S274" s="246"/>
      <c r="T274" s="247"/>
      <c r="U274" s="254" t="s">
        <v>204</v>
      </c>
      <c r="V274" s="256">
        <v>100</v>
      </c>
      <c r="W274" s="257">
        <v>0</v>
      </c>
      <c r="X274" s="257">
        <v>100</v>
      </c>
      <c r="Y274" s="745"/>
      <c r="Z274" s="247"/>
      <c r="AA274" s="248"/>
      <c r="AB274" s="246"/>
      <c r="AC274" s="246"/>
      <c r="AD274" s="247"/>
      <c r="AE274" s="254" t="s">
        <v>204</v>
      </c>
      <c r="AF274" s="18">
        <f>V274-J274</f>
        <v>0</v>
      </c>
      <c r="AG274" s="18">
        <f t="shared" ref="AG274" si="174">W274-K274</f>
        <v>-100</v>
      </c>
      <c r="AH274" s="18">
        <f t="shared" ref="AH274" si="175">X274-L274</f>
        <v>0</v>
      </c>
    </row>
    <row r="275" spans="1:34" s="251" customFormat="1" ht="47.25" customHeight="1" x14ac:dyDescent="0.25">
      <c r="A275" s="757"/>
      <c r="B275" s="774"/>
      <c r="C275" s="756" t="s">
        <v>205</v>
      </c>
      <c r="D275" s="733" t="s">
        <v>58</v>
      </c>
      <c r="E275" s="695" t="s">
        <v>206</v>
      </c>
      <c r="F275" s="983"/>
      <c r="G275" s="299" t="s">
        <v>61</v>
      </c>
      <c r="H275" s="260">
        <f>H276+H277+H278</f>
        <v>193360.4</v>
      </c>
      <c r="I275" s="678" t="s">
        <v>62</v>
      </c>
      <c r="J275" s="678"/>
      <c r="K275" s="678"/>
      <c r="L275" s="678"/>
      <c r="M275" s="734"/>
      <c r="N275" s="767"/>
      <c r="O275" s="756" t="s">
        <v>205</v>
      </c>
      <c r="P275" s="733" t="s">
        <v>58</v>
      </c>
      <c r="Q275" s="766" t="s">
        <v>206</v>
      </c>
      <c r="R275" s="258"/>
      <c r="S275" s="259" t="s">
        <v>61</v>
      </c>
      <c r="T275" s="260">
        <f>T276+T277+T278</f>
        <v>185360.4</v>
      </c>
      <c r="U275" s="678" t="s">
        <v>62</v>
      </c>
      <c r="V275" s="678"/>
      <c r="W275" s="678"/>
      <c r="X275" s="679"/>
      <c r="Y275" s="772" t="s">
        <v>205</v>
      </c>
      <c r="Z275" s="733" t="s">
        <v>58</v>
      </c>
      <c r="AA275" s="772" t="s">
        <v>206</v>
      </c>
      <c r="AB275" s="616"/>
      <c r="AC275" s="299" t="s">
        <v>61</v>
      </c>
      <c r="AD275" s="260">
        <f t="shared" ref="AD275:AD298" si="176">T275-H275</f>
        <v>-8000</v>
      </c>
      <c r="AE275" s="782" t="s">
        <v>62</v>
      </c>
      <c r="AF275" s="782"/>
      <c r="AG275" s="782"/>
      <c r="AH275" s="783"/>
    </row>
    <row r="276" spans="1:34" s="251" customFormat="1" ht="132" customHeight="1" x14ac:dyDescent="0.25">
      <c r="A276" s="757"/>
      <c r="B276" s="774"/>
      <c r="C276" s="757"/>
      <c r="D276" s="734"/>
      <c r="E276" s="696"/>
      <c r="F276" s="575"/>
      <c r="G276" s="595" t="s">
        <v>50</v>
      </c>
      <c r="H276" s="250">
        <f>H280+H284</f>
        <v>61155</v>
      </c>
      <c r="I276" s="263" t="s">
        <v>207</v>
      </c>
      <c r="J276" s="264">
        <f>H276</f>
        <v>61155</v>
      </c>
      <c r="K276" s="265">
        <f>H277</f>
        <v>64396.2</v>
      </c>
      <c r="L276" s="966">
        <f>H278</f>
        <v>67809.2</v>
      </c>
      <c r="M276" s="734"/>
      <c r="N276" s="767"/>
      <c r="O276" s="757"/>
      <c r="P276" s="734"/>
      <c r="Q276" s="767"/>
      <c r="R276" s="599"/>
      <c r="S276" s="588" t="s">
        <v>50</v>
      </c>
      <c r="T276" s="250">
        <f>T280+T284</f>
        <v>61155</v>
      </c>
      <c r="U276" s="263" t="s">
        <v>207</v>
      </c>
      <c r="V276" s="264">
        <f>T276</f>
        <v>61155</v>
      </c>
      <c r="W276" s="265">
        <f>T277</f>
        <v>56396.2</v>
      </c>
      <c r="X276" s="265">
        <f>T278</f>
        <v>67809.2</v>
      </c>
      <c r="Y276" s="773"/>
      <c r="Z276" s="734"/>
      <c r="AA276" s="774"/>
      <c r="AB276" s="618"/>
      <c r="AC276" s="595" t="s">
        <v>50</v>
      </c>
      <c r="AD276" s="250">
        <f t="shared" si="176"/>
        <v>0</v>
      </c>
      <c r="AE276" s="263" t="s">
        <v>207</v>
      </c>
      <c r="AF276" s="264">
        <f>AD276</f>
        <v>0</v>
      </c>
      <c r="AG276" s="265">
        <f>AD277</f>
        <v>-8000</v>
      </c>
      <c r="AH276" s="265">
        <f>AD278</f>
        <v>0</v>
      </c>
    </row>
    <row r="277" spans="1:34" s="269" customFormat="1" ht="49.5" customHeight="1" x14ac:dyDescent="0.25">
      <c r="A277" s="283"/>
      <c r="B277" s="774"/>
      <c r="C277" s="757"/>
      <c r="D277" s="268"/>
      <c r="E277" s="696"/>
      <c r="F277" s="575"/>
      <c r="G277" s="595" t="s">
        <v>51</v>
      </c>
      <c r="H277" s="250">
        <f>H281+H285</f>
        <v>64396.2</v>
      </c>
      <c r="I277" s="678" t="s">
        <v>64</v>
      </c>
      <c r="J277" s="678"/>
      <c r="K277" s="678"/>
      <c r="L277" s="678"/>
      <c r="M277" s="266"/>
      <c r="N277" s="767"/>
      <c r="O277" s="757"/>
      <c r="P277" s="268"/>
      <c r="Q277" s="767"/>
      <c r="R277" s="599"/>
      <c r="S277" s="588" t="s">
        <v>51</v>
      </c>
      <c r="T277" s="250">
        <f>T281+T285</f>
        <v>56396.2</v>
      </c>
      <c r="U277" s="678" t="s">
        <v>64</v>
      </c>
      <c r="V277" s="678"/>
      <c r="W277" s="678"/>
      <c r="X277" s="679"/>
      <c r="Y277" s="267"/>
      <c r="Z277" s="268"/>
      <c r="AA277" s="774"/>
      <c r="AB277" s="618"/>
      <c r="AC277" s="595" t="s">
        <v>51</v>
      </c>
      <c r="AD277" s="250">
        <f t="shared" si="176"/>
        <v>-8000</v>
      </c>
      <c r="AE277" s="782" t="s">
        <v>64</v>
      </c>
      <c r="AF277" s="782"/>
      <c r="AG277" s="782"/>
      <c r="AH277" s="783"/>
    </row>
    <row r="278" spans="1:34" s="269" customFormat="1" ht="226.5" customHeight="1" x14ac:dyDescent="0.25">
      <c r="A278" s="283"/>
      <c r="B278" s="774"/>
      <c r="C278" s="757"/>
      <c r="D278" s="271"/>
      <c r="E278" s="696"/>
      <c r="F278" s="575"/>
      <c r="G278" s="595" t="s">
        <v>52</v>
      </c>
      <c r="H278" s="250">
        <f>H282+H286</f>
        <v>67809.2</v>
      </c>
      <c r="I278" s="254" t="s">
        <v>208</v>
      </c>
      <c r="J278" s="272">
        <v>16000</v>
      </c>
      <c r="K278" s="272">
        <v>16848</v>
      </c>
      <c r="L278" s="967">
        <v>17741</v>
      </c>
      <c r="M278" s="266"/>
      <c r="N278" s="767"/>
      <c r="O278" s="757"/>
      <c r="P278" s="271"/>
      <c r="Q278" s="767"/>
      <c r="R278" s="599"/>
      <c r="S278" s="588" t="s">
        <v>52</v>
      </c>
      <c r="T278" s="250">
        <f>T282+T286</f>
        <v>67809.2</v>
      </c>
      <c r="U278" s="254" t="s">
        <v>208</v>
      </c>
      <c r="V278" s="272">
        <v>16000</v>
      </c>
      <c r="W278" s="272">
        <v>16848</v>
      </c>
      <c r="X278" s="272">
        <v>17741</v>
      </c>
      <c r="Y278" s="270"/>
      <c r="Z278" s="271"/>
      <c r="AA278" s="774"/>
      <c r="AB278" s="618"/>
      <c r="AC278" s="595" t="s">
        <v>52</v>
      </c>
      <c r="AD278" s="250">
        <f t="shared" si="176"/>
        <v>0</v>
      </c>
      <c r="AE278" s="254" t="s">
        <v>208</v>
      </c>
      <c r="AF278" s="18">
        <f>V278-J278</f>
        <v>0</v>
      </c>
      <c r="AG278" s="18">
        <f t="shared" ref="AG278" si="177">W278-K278</f>
        <v>0</v>
      </c>
      <c r="AH278" s="18">
        <f t="shared" ref="AH278" si="178">X278-L278</f>
        <v>0</v>
      </c>
    </row>
    <row r="279" spans="1:34" s="269" customFormat="1" ht="33.75" customHeight="1" x14ac:dyDescent="0.25">
      <c r="A279" s="283"/>
      <c r="B279" s="774"/>
      <c r="C279" s="757"/>
      <c r="D279" s="266"/>
      <c r="E279" s="696"/>
      <c r="F279" s="698" t="s">
        <v>79</v>
      </c>
      <c r="G279" s="478" t="s">
        <v>61</v>
      </c>
      <c r="H279" s="250">
        <f>H280+H281+H282</f>
        <v>131952.5</v>
      </c>
      <c r="I279" s="678" t="s">
        <v>67</v>
      </c>
      <c r="J279" s="678"/>
      <c r="K279" s="678"/>
      <c r="L279" s="678"/>
      <c r="M279" s="266"/>
      <c r="N279" s="767"/>
      <c r="O279" s="774"/>
      <c r="P279" s="266"/>
      <c r="Q279" s="767"/>
      <c r="R279" s="734" t="s">
        <v>79</v>
      </c>
      <c r="S279" s="273" t="s">
        <v>61</v>
      </c>
      <c r="T279" s="250">
        <f>T280+T281+T282</f>
        <v>123952.49999999999</v>
      </c>
      <c r="U279" s="678" t="s">
        <v>67</v>
      </c>
      <c r="V279" s="678"/>
      <c r="W279" s="678"/>
      <c r="X279" s="679"/>
      <c r="Y279" s="774"/>
      <c r="Z279" s="266"/>
      <c r="AA279" s="774"/>
      <c r="AB279" s="757" t="s">
        <v>79</v>
      </c>
      <c r="AC279" s="478" t="s">
        <v>61</v>
      </c>
      <c r="AD279" s="250">
        <f t="shared" si="176"/>
        <v>-8000.0000000000146</v>
      </c>
      <c r="AE279" s="782" t="s">
        <v>67</v>
      </c>
      <c r="AF279" s="782"/>
      <c r="AG279" s="782"/>
      <c r="AH279" s="783"/>
    </row>
    <row r="280" spans="1:34" s="269" customFormat="1" ht="230.25" customHeight="1" x14ac:dyDescent="0.25">
      <c r="A280" s="283"/>
      <c r="B280" s="774"/>
      <c r="C280" s="757"/>
      <c r="D280" s="266"/>
      <c r="E280" s="696"/>
      <c r="F280" s="698"/>
      <c r="G280" s="595" t="s">
        <v>50</v>
      </c>
      <c r="H280" s="250">
        <v>41733.199999999997</v>
      </c>
      <c r="I280" s="254" t="s">
        <v>209</v>
      </c>
      <c r="J280" s="274">
        <f>(J276/J278)</f>
        <v>3.8221875000000001</v>
      </c>
      <c r="K280" s="274">
        <f>(K276/K278)</f>
        <v>3.8221866096866095</v>
      </c>
      <c r="L280" s="968">
        <f>(L276/L278)</f>
        <v>3.8221746237528884</v>
      </c>
      <c r="M280" s="266"/>
      <c r="N280" s="767"/>
      <c r="O280" s="774"/>
      <c r="P280" s="266"/>
      <c r="Q280" s="767"/>
      <c r="R280" s="734"/>
      <c r="S280" s="601" t="s">
        <v>50</v>
      </c>
      <c r="T280" s="20">
        <v>41733.199999999997</v>
      </c>
      <c r="U280" s="254" t="s">
        <v>209</v>
      </c>
      <c r="V280" s="274">
        <f>(V276/V278)</f>
        <v>3.8221875000000001</v>
      </c>
      <c r="W280" s="274">
        <f>(W276/W278)</f>
        <v>3.347352801519468</v>
      </c>
      <c r="X280" s="274">
        <f>(X276/X278)</f>
        <v>3.8221746237528884</v>
      </c>
      <c r="Y280" s="774"/>
      <c r="Z280" s="266"/>
      <c r="AA280" s="774"/>
      <c r="AB280" s="757"/>
      <c r="AC280" s="595" t="s">
        <v>50</v>
      </c>
      <c r="AD280" s="250">
        <f t="shared" si="176"/>
        <v>0</v>
      </c>
      <c r="AE280" s="254" t="s">
        <v>209</v>
      </c>
      <c r="AF280" s="18">
        <f>V280-J280</f>
        <v>0</v>
      </c>
      <c r="AG280" s="18">
        <f t="shared" ref="AG280" si="179">W280-K280</f>
        <v>-0.47483380816714149</v>
      </c>
      <c r="AH280" s="18">
        <f t="shared" ref="AH280" si="180">X280-L280</f>
        <v>0</v>
      </c>
    </row>
    <row r="281" spans="1:34" s="269" customFormat="1" ht="32.25" customHeight="1" x14ac:dyDescent="0.25">
      <c r="A281" s="283"/>
      <c r="B281" s="774"/>
      <c r="C281" s="757"/>
      <c r="D281" s="266"/>
      <c r="E281" s="696"/>
      <c r="F281" s="575"/>
      <c r="G281" s="595" t="s">
        <v>51</v>
      </c>
      <c r="H281" s="250">
        <v>43945.1</v>
      </c>
      <c r="I281" s="782" t="s">
        <v>69</v>
      </c>
      <c r="J281" s="782"/>
      <c r="K281" s="782"/>
      <c r="L281" s="782"/>
      <c r="M281" s="266"/>
      <c r="N281" s="767"/>
      <c r="O281" s="774"/>
      <c r="P281" s="266"/>
      <c r="Q281" s="767"/>
      <c r="R281" s="599"/>
      <c r="S281" s="601" t="s">
        <v>51</v>
      </c>
      <c r="T281" s="20">
        <v>35945.1</v>
      </c>
      <c r="U281" s="678" t="s">
        <v>69</v>
      </c>
      <c r="V281" s="678"/>
      <c r="W281" s="678"/>
      <c r="X281" s="679"/>
      <c r="Y281" s="775"/>
      <c r="Z281" s="275"/>
      <c r="AA281" s="775"/>
      <c r="AB281" s="618"/>
      <c r="AC281" s="595" t="s">
        <v>51</v>
      </c>
      <c r="AD281" s="250">
        <f t="shared" si="176"/>
        <v>-8000</v>
      </c>
      <c r="AE281" s="782" t="s">
        <v>69</v>
      </c>
      <c r="AF281" s="782"/>
      <c r="AG281" s="782"/>
      <c r="AH281" s="783"/>
    </row>
    <row r="282" spans="1:34" s="269" customFormat="1" ht="210.75" customHeight="1" x14ac:dyDescent="0.25">
      <c r="A282" s="283"/>
      <c r="B282" s="283"/>
      <c r="C282" s="283"/>
      <c r="D282" s="266"/>
      <c r="E282" s="266"/>
      <c r="F282" s="575"/>
      <c r="G282" s="595" t="s">
        <v>52</v>
      </c>
      <c r="H282" s="250">
        <v>46274.2</v>
      </c>
      <c r="I282" s="280" t="s">
        <v>210</v>
      </c>
      <c r="J282" s="281">
        <v>100</v>
      </c>
      <c r="K282" s="282">
        <v>105.3</v>
      </c>
      <c r="L282" s="969">
        <v>105.3</v>
      </c>
      <c r="M282" s="266"/>
      <c r="N282" s="284"/>
      <c r="O282" s="283"/>
      <c r="P282" s="266"/>
      <c r="Q282" s="284"/>
      <c r="R282" s="599"/>
      <c r="S282" s="601" t="s">
        <v>52</v>
      </c>
      <c r="T282" s="20">
        <v>46274.2</v>
      </c>
      <c r="U282" s="280" t="s">
        <v>210</v>
      </c>
      <c r="V282" s="281">
        <v>100</v>
      </c>
      <c r="W282" s="282">
        <v>105.3</v>
      </c>
      <c r="X282" s="282">
        <v>105.3</v>
      </c>
      <c r="Y282" s="278"/>
      <c r="Z282" s="277"/>
      <c r="AA282" s="279"/>
      <c r="AB282" s="618"/>
      <c r="AC282" s="595" t="s">
        <v>52</v>
      </c>
      <c r="AD282" s="250">
        <f t="shared" si="176"/>
        <v>0</v>
      </c>
      <c r="AE282" s="280" t="s">
        <v>210</v>
      </c>
      <c r="AF282" s="18">
        <f>V282-J282</f>
        <v>0</v>
      </c>
      <c r="AG282" s="18">
        <f t="shared" ref="AG282" si="181">W282-K282</f>
        <v>0</v>
      </c>
      <c r="AH282" s="18">
        <f t="shared" ref="AH282" si="182">X282-L282</f>
        <v>0</v>
      </c>
    </row>
    <row r="283" spans="1:34" s="269" customFormat="1" ht="78" customHeight="1" x14ac:dyDescent="0.25">
      <c r="A283" s="283"/>
      <c r="B283" s="283"/>
      <c r="C283" s="283"/>
      <c r="D283" s="266"/>
      <c r="E283" s="266"/>
      <c r="F283" s="575" t="s">
        <v>110</v>
      </c>
      <c r="G283" s="478" t="s">
        <v>61</v>
      </c>
      <c r="H283" s="250">
        <f>H284+H285+H286</f>
        <v>61407.899999999994</v>
      </c>
      <c r="I283" s="326"/>
      <c r="J283" s="285"/>
      <c r="K283" s="285"/>
      <c r="L283" s="285"/>
      <c r="M283" s="266"/>
      <c r="N283" s="284"/>
      <c r="O283" s="283"/>
      <c r="P283" s="266"/>
      <c r="Q283" s="284"/>
      <c r="R283" s="599" t="s">
        <v>110</v>
      </c>
      <c r="S283" s="273" t="s">
        <v>61</v>
      </c>
      <c r="T283" s="250">
        <f>T284+T285+T286</f>
        <v>61407.899999999994</v>
      </c>
      <c r="U283" s="326"/>
      <c r="V283" s="285"/>
      <c r="W283" s="285"/>
      <c r="X283" s="281"/>
      <c r="Y283" s="283"/>
      <c r="Z283" s="266"/>
      <c r="AA283" s="284"/>
      <c r="AB283" s="618" t="s">
        <v>110</v>
      </c>
      <c r="AC283" s="478" t="s">
        <v>61</v>
      </c>
      <c r="AD283" s="250">
        <f t="shared" si="176"/>
        <v>0</v>
      </c>
      <c r="AE283" s="326"/>
      <c r="AF283" s="285"/>
      <c r="AG283" s="285"/>
      <c r="AH283" s="281"/>
    </row>
    <row r="284" spans="1:34" s="269" customFormat="1" ht="74.25" customHeight="1" x14ac:dyDescent="0.25">
      <c r="A284" s="283"/>
      <c r="B284" s="283"/>
      <c r="C284" s="283"/>
      <c r="D284" s="266"/>
      <c r="E284" s="266"/>
      <c r="F284" s="305"/>
      <c r="G284" s="595" t="s">
        <v>50</v>
      </c>
      <c r="H284" s="250">
        <v>19421.8</v>
      </c>
      <c r="I284" s="984"/>
      <c r="J284" s="287"/>
      <c r="K284" s="287"/>
      <c r="L284" s="287"/>
      <c r="M284" s="266"/>
      <c r="N284" s="284"/>
      <c r="O284" s="283"/>
      <c r="P284" s="266"/>
      <c r="Q284" s="284"/>
      <c r="R284" s="286"/>
      <c r="S284" s="588" t="s">
        <v>50</v>
      </c>
      <c r="T284" s="250">
        <v>19421.8</v>
      </c>
      <c r="U284" s="984"/>
      <c r="V284" s="287"/>
      <c r="W284" s="287"/>
      <c r="X284" s="288"/>
      <c r="Y284" s="283"/>
      <c r="Z284" s="266"/>
      <c r="AA284" s="284"/>
      <c r="AB284" s="306"/>
      <c r="AC284" s="595" t="s">
        <v>50</v>
      </c>
      <c r="AD284" s="250">
        <f t="shared" si="176"/>
        <v>0</v>
      </c>
      <c r="AE284" s="984"/>
      <c r="AF284" s="287"/>
      <c r="AG284" s="287"/>
      <c r="AH284" s="288"/>
    </row>
    <row r="285" spans="1:34" s="269" customFormat="1" ht="57" customHeight="1" x14ac:dyDescent="0.25">
      <c r="A285" s="283"/>
      <c r="B285" s="283"/>
      <c r="C285" s="283"/>
      <c r="D285" s="266"/>
      <c r="E285" s="266"/>
      <c r="F285" s="572"/>
      <c r="G285" s="595" t="s">
        <v>51</v>
      </c>
      <c r="H285" s="250">
        <v>20451.099999999999</v>
      </c>
      <c r="I285" s="984"/>
      <c r="J285" s="287"/>
      <c r="K285" s="287"/>
      <c r="L285" s="287"/>
      <c r="M285" s="266"/>
      <c r="N285" s="284"/>
      <c r="O285" s="283"/>
      <c r="P285" s="266"/>
      <c r="Q285" s="284"/>
      <c r="R285" s="562"/>
      <c r="S285" s="588" t="s">
        <v>51</v>
      </c>
      <c r="T285" s="250">
        <v>20451.099999999999</v>
      </c>
      <c r="U285" s="984"/>
      <c r="V285" s="287"/>
      <c r="W285" s="287"/>
      <c r="X285" s="288"/>
      <c r="Y285" s="283"/>
      <c r="Z285" s="266"/>
      <c r="AA285" s="284"/>
      <c r="AB285" s="598"/>
      <c r="AC285" s="595" t="s">
        <v>51</v>
      </c>
      <c r="AD285" s="250">
        <f t="shared" si="176"/>
        <v>0</v>
      </c>
      <c r="AE285" s="984"/>
      <c r="AF285" s="287"/>
      <c r="AG285" s="287"/>
      <c r="AH285" s="288"/>
    </row>
    <row r="286" spans="1:34" s="269" customFormat="1" ht="54.75" customHeight="1" x14ac:dyDescent="0.25">
      <c r="A286" s="283"/>
      <c r="B286" s="283"/>
      <c r="C286" s="290"/>
      <c r="D286" s="275"/>
      <c r="E286" s="275"/>
      <c r="F286" s="356"/>
      <c r="G286" s="437" t="s">
        <v>52</v>
      </c>
      <c r="H286" s="276">
        <v>21535</v>
      </c>
      <c r="I286" s="985"/>
      <c r="J286" s="293"/>
      <c r="K286" s="293"/>
      <c r="L286" s="293"/>
      <c r="M286" s="266"/>
      <c r="N286" s="284"/>
      <c r="O286" s="290"/>
      <c r="P286" s="275"/>
      <c r="Q286" s="291"/>
      <c r="R286" s="570"/>
      <c r="S286" s="571" t="s">
        <v>52</v>
      </c>
      <c r="T286" s="276">
        <v>21535</v>
      </c>
      <c r="U286" s="985"/>
      <c r="V286" s="293"/>
      <c r="W286" s="293"/>
      <c r="X286" s="294"/>
      <c r="Y286" s="290"/>
      <c r="Z286" s="275"/>
      <c r="AA286" s="291"/>
      <c r="AB286" s="311"/>
      <c r="AC286" s="437" t="s">
        <v>52</v>
      </c>
      <c r="AD286" s="276">
        <f t="shared" si="176"/>
        <v>0</v>
      </c>
      <c r="AE286" s="985"/>
      <c r="AF286" s="293"/>
      <c r="AG286" s="293"/>
      <c r="AH286" s="294"/>
    </row>
    <row r="287" spans="1:34" s="269" customFormat="1" ht="48" customHeight="1" x14ac:dyDescent="0.25">
      <c r="A287" s="283"/>
      <c r="B287" s="266"/>
      <c r="C287" s="765" t="s">
        <v>211</v>
      </c>
      <c r="D287" s="295" t="s">
        <v>58</v>
      </c>
      <c r="E287" s="982" t="s">
        <v>150</v>
      </c>
      <c r="F287" s="599"/>
      <c r="G287" s="273" t="s">
        <v>61</v>
      </c>
      <c r="H287" s="250">
        <f>H288+H289+H290</f>
        <v>3000</v>
      </c>
      <c r="I287" s="758" t="s">
        <v>62</v>
      </c>
      <c r="J287" s="759"/>
      <c r="K287" s="759"/>
      <c r="L287" s="759"/>
      <c r="M287" s="266"/>
      <c r="N287" s="934"/>
      <c r="O287" s="765" t="s">
        <v>319</v>
      </c>
      <c r="P287" s="295" t="s">
        <v>58</v>
      </c>
      <c r="Q287" s="982" t="s">
        <v>150</v>
      </c>
      <c r="R287" s="599"/>
      <c r="S287" s="986"/>
      <c r="T287" s="620"/>
      <c r="U287" s="758" t="s">
        <v>62</v>
      </c>
      <c r="V287" s="759"/>
      <c r="W287" s="759"/>
      <c r="X287" s="760"/>
      <c r="Y287" s="695" t="s">
        <v>211</v>
      </c>
      <c r="Z287" s="295" t="s">
        <v>58</v>
      </c>
      <c r="AA287" s="778" t="s">
        <v>150</v>
      </c>
      <c r="AB287" s="618"/>
      <c r="AC287" s="478" t="s">
        <v>61</v>
      </c>
      <c r="AD287" s="250">
        <f t="shared" si="176"/>
        <v>-3000</v>
      </c>
      <c r="AE287" s="678" t="s">
        <v>62</v>
      </c>
      <c r="AF287" s="678"/>
      <c r="AG287" s="678"/>
      <c r="AH287" s="679"/>
    </row>
    <row r="288" spans="1:34" s="269" customFormat="1" ht="132" customHeight="1" x14ac:dyDescent="0.25">
      <c r="A288" s="283"/>
      <c r="B288" s="266"/>
      <c r="C288" s="765"/>
      <c r="D288" s="284"/>
      <c r="E288" s="779"/>
      <c r="F288" s="261"/>
      <c r="G288" s="262" t="s">
        <v>50</v>
      </c>
      <c r="H288" s="250">
        <f>H292</f>
        <v>1000</v>
      </c>
      <c r="I288" s="296" t="s">
        <v>74</v>
      </c>
      <c r="J288" s="253">
        <f>H292</f>
        <v>1000</v>
      </c>
      <c r="K288" s="274">
        <f>H293</f>
        <v>1000</v>
      </c>
      <c r="L288" s="968">
        <f>H294</f>
        <v>1000</v>
      </c>
      <c r="M288" s="266"/>
      <c r="N288" s="934"/>
      <c r="O288" s="765"/>
      <c r="P288" s="284"/>
      <c r="Q288" s="779"/>
      <c r="R288" s="261"/>
      <c r="S288" s="619"/>
      <c r="T288" s="620"/>
      <c r="U288" s="296" t="s">
        <v>74</v>
      </c>
      <c r="V288" s="253">
        <f>T292</f>
        <v>1000</v>
      </c>
      <c r="W288" s="274">
        <f>T293</f>
        <v>0</v>
      </c>
      <c r="X288" s="274">
        <f>T294</f>
        <v>1000</v>
      </c>
      <c r="Y288" s="696"/>
      <c r="Z288" s="284"/>
      <c r="AA288" s="779"/>
      <c r="AB288" s="617"/>
      <c r="AC288" s="595" t="s">
        <v>50</v>
      </c>
      <c r="AD288" s="250">
        <f t="shared" si="176"/>
        <v>-1000</v>
      </c>
      <c r="AE288" s="252" t="s">
        <v>74</v>
      </c>
      <c r="AF288" s="18">
        <f>V288-J288</f>
        <v>0</v>
      </c>
      <c r="AG288" s="18">
        <f t="shared" ref="AG288" si="183">W288-K288</f>
        <v>-1000</v>
      </c>
      <c r="AH288" s="18">
        <f t="shared" ref="AH288" si="184">X288-L288</f>
        <v>0</v>
      </c>
    </row>
    <row r="289" spans="1:34" s="269" customFormat="1" ht="60.75" customHeight="1" x14ac:dyDescent="0.25">
      <c r="A289" s="283"/>
      <c r="B289" s="266"/>
      <c r="C289" s="765"/>
      <c r="D289" s="284"/>
      <c r="E289" s="266"/>
      <c r="F289" s="261"/>
      <c r="G289" s="262" t="s">
        <v>51</v>
      </c>
      <c r="H289" s="250">
        <f>H293</f>
        <v>1000</v>
      </c>
      <c r="I289" s="735" t="s">
        <v>64</v>
      </c>
      <c r="J289" s="678"/>
      <c r="K289" s="678"/>
      <c r="L289" s="678"/>
      <c r="M289" s="266"/>
      <c r="N289" s="934"/>
      <c r="O289" s="765"/>
      <c r="P289" s="284"/>
      <c r="Q289" s="266"/>
      <c r="R289" s="261"/>
      <c r="S289" s="619"/>
      <c r="T289" s="620"/>
      <c r="U289" s="735" t="s">
        <v>64</v>
      </c>
      <c r="V289" s="678"/>
      <c r="W289" s="678"/>
      <c r="X289" s="679"/>
      <c r="Y289" s="696"/>
      <c r="Z289" s="284"/>
      <c r="AA289" s="266"/>
      <c r="AB289" s="617"/>
      <c r="AC289" s="595" t="s">
        <v>51</v>
      </c>
      <c r="AD289" s="250">
        <f t="shared" si="176"/>
        <v>-1000</v>
      </c>
      <c r="AE289" s="678" t="s">
        <v>64</v>
      </c>
      <c r="AF289" s="678"/>
      <c r="AG289" s="678"/>
      <c r="AH289" s="679"/>
    </row>
    <row r="290" spans="1:34" s="269" customFormat="1" ht="132" customHeight="1" x14ac:dyDescent="0.25">
      <c r="A290" s="283"/>
      <c r="B290" s="266"/>
      <c r="C290" s="765"/>
      <c r="D290" s="284"/>
      <c r="E290" s="266"/>
      <c r="F290" s="261"/>
      <c r="G290" s="262" t="s">
        <v>52</v>
      </c>
      <c r="H290" s="250">
        <f>H294</f>
        <v>1000</v>
      </c>
      <c r="I290" s="296" t="s">
        <v>212</v>
      </c>
      <c r="J290" s="253">
        <v>1</v>
      </c>
      <c r="K290" s="253">
        <v>1</v>
      </c>
      <c r="L290" s="963">
        <v>1</v>
      </c>
      <c r="M290" s="266"/>
      <c r="N290" s="934"/>
      <c r="O290" s="765"/>
      <c r="P290" s="284"/>
      <c r="Q290" s="266"/>
      <c r="R290" s="261"/>
      <c r="S290" s="619"/>
      <c r="T290" s="620"/>
      <c r="U290" s="296" t="s">
        <v>212</v>
      </c>
      <c r="V290" s="253">
        <v>1</v>
      </c>
      <c r="W290" s="253">
        <v>0</v>
      </c>
      <c r="X290" s="253">
        <v>3</v>
      </c>
      <c r="Y290" s="696"/>
      <c r="Z290" s="284"/>
      <c r="AA290" s="266"/>
      <c r="AB290" s="617"/>
      <c r="AC290" s="595" t="s">
        <v>52</v>
      </c>
      <c r="AD290" s="250">
        <f t="shared" si="176"/>
        <v>-1000</v>
      </c>
      <c r="AE290" s="252" t="s">
        <v>212</v>
      </c>
      <c r="AF290" s="18">
        <f>V290-J290</f>
        <v>0</v>
      </c>
      <c r="AG290" s="18">
        <f t="shared" ref="AG290" si="185">W290-K290</f>
        <v>-1</v>
      </c>
      <c r="AH290" s="18">
        <f t="shared" ref="AH290" si="186">X290-L290</f>
        <v>2</v>
      </c>
    </row>
    <row r="291" spans="1:34" s="269" customFormat="1" ht="57" customHeight="1" x14ac:dyDescent="0.25">
      <c r="A291" s="283"/>
      <c r="B291" s="266"/>
      <c r="C291" s="765"/>
      <c r="D291" s="284"/>
      <c r="E291" s="266"/>
      <c r="F291" s="828" t="s">
        <v>79</v>
      </c>
      <c r="G291" s="273" t="s">
        <v>61</v>
      </c>
      <c r="H291" s="250">
        <f>H292+H293+H294</f>
        <v>3000</v>
      </c>
      <c r="I291" s="735" t="s">
        <v>67</v>
      </c>
      <c r="J291" s="678"/>
      <c r="K291" s="678"/>
      <c r="L291" s="678"/>
      <c r="M291" s="266"/>
      <c r="N291" s="934"/>
      <c r="O291" s="765"/>
      <c r="P291" s="284"/>
      <c r="Q291" s="266"/>
      <c r="R291" s="828" t="s">
        <v>79</v>
      </c>
      <c r="S291" s="273" t="s">
        <v>61</v>
      </c>
      <c r="T291" s="250">
        <f>T292+T293+T294</f>
        <v>2000</v>
      </c>
      <c r="U291" s="735" t="s">
        <v>67</v>
      </c>
      <c r="V291" s="678"/>
      <c r="W291" s="678"/>
      <c r="X291" s="679"/>
      <c r="Y291" s="266"/>
      <c r="Z291" s="284"/>
      <c r="AA291" s="266"/>
      <c r="AB291" s="771" t="s">
        <v>79</v>
      </c>
      <c r="AC291" s="478" t="s">
        <v>61</v>
      </c>
      <c r="AD291" s="250">
        <f t="shared" si="176"/>
        <v>-1000</v>
      </c>
      <c r="AE291" s="759" t="s">
        <v>67</v>
      </c>
      <c r="AF291" s="759"/>
      <c r="AG291" s="759"/>
      <c r="AH291" s="760"/>
    </row>
    <row r="292" spans="1:34" s="269" customFormat="1" ht="193.5" customHeight="1" x14ac:dyDescent="0.25">
      <c r="A292" s="283"/>
      <c r="B292" s="266"/>
      <c r="C292" s="765"/>
      <c r="D292" s="284"/>
      <c r="E292" s="266"/>
      <c r="F292" s="828"/>
      <c r="G292" s="262" t="s">
        <v>50</v>
      </c>
      <c r="H292" s="250">
        <v>1000</v>
      </c>
      <c r="I292" s="297" t="s">
        <v>213</v>
      </c>
      <c r="J292" s="255">
        <f>J288/J290</f>
        <v>1000</v>
      </c>
      <c r="K292" s="255">
        <f>K288/K290</f>
        <v>1000</v>
      </c>
      <c r="L292" s="964">
        <f>L288/L290</f>
        <v>1000</v>
      </c>
      <c r="M292" s="266"/>
      <c r="N292" s="934"/>
      <c r="O292" s="765"/>
      <c r="P292" s="284"/>
      <c r="Q292" s="266"/>
      <c r="R292" s="828"/>
      <c r="S292" s="557" t="s">
        <v>50</v>
      </c>
      <c r="T292" s="250">
        <v>1000</v>
      </c>
      <c r="U292" s="297" t="s">
        <v>213</v>
      </c>
      <c r="V292" s="255">
        <f>V288/V290</f>
        <v>1000</v>
      </c>
      <c r="W292" s="255">
        <v>0</v>
      </c>
      <c r="X292" s="255">
        <f>X288/X290</f>
        <v>333.33333333333331</v>
      </c>
      <c r="Y292" s="266"/>
      <c r="Z292" s="284"/>
      <c r="AA292" s="266"/>
      <c r="AB292" s="771"/>
      <c r="AC292" s="558" t="s">
        <v>50</v>
      </c>
      <c r="AD292" s="250">
        <f t="shared" si="176"/>
        <v>0</v>
      </c>
      <c r="AE292" s="254" t="s">
        <v>213</v>
      </c>
      <c r="AF292" s="18">
        <f>V292-J292</f>
        <v>0</v>
      </c>
      <c r="AG292" s="18">
        <f t="shared" ref="AG292" si="187">W292-K292</f>
        <v>-1000</v>
      </c>
      <c r="AH292" s="18">
        <f t="shared" ref="AH292" si="188">X292-L292</f>
        <v>-666.66666666666674</v>
      </c>
    </row>
    <row r="293" spans="1:34" s="269" customFormat="1" ht="111" customHeight="1" x14ac:dyDescent="0.25">
      <c r="A293" s="283"/>
      <c r="B293" s="266"/>
      <c r="C293" s="934"/>
      <c r="D293" s="284"/>
      <c r="E293" s="266"/>
      <c r="F293" s="261"/>
      <c r="G293" s="262" t="s">
        <v>51</v>
      </c>
      <c r="H293" s="250">
        <v>1000</v>
      </c>
      <c r="I293" s="735" t="s">
        <v>69</v>
      </c>
      <c r="J293" s="678"/>
      <c r="K293" s="678"/>
      <c r="L293" s="678"/>
      <c r="M293" s="266"/>
      <c r="N293" s="934"/>
      <c r="O293" s="765"/>
      <c r="P293" s="284"/>
      <c r="Q293" s="266"/>
      <c r="R293" s="261"/>
      <c r="S293" s="557" t="s">
        <v>51</v>
      </c>
      <c r="T293" s="250">
        <v>0</v>
      </c>
      <c r="U293" s="735" t="s">
        <v>69</v>
      </c>
      <c r="V293" s="678"/>
      <c r="W293" s="678"/>
      <c r="X293" s="679"/>
      <c r="Y293" s="266"/>
      <c r="Z293" s="284"/>
      <c r="AA293" s="266"/>
      <c r="AB293" s="617"/>
      <c r="AC293" s="558" t="s">
        <v>51</v>
      </c>
      <c r="AD293" s="250">
        <f t="shared" si="176"/>
        <v>-1000</v>
      </c>
      <c r="AE293" s="678" t="s">
        <v>69</v>
      </c>
      <c r="AF293" s="678"/>
      <c r="AG293" s="678"/>
      <c r="AH293" s="679"/>
    </row>
    <row r="294" spans="1:34" s="269" customFormat="1" ht="245.25" customHeight="1" x14ac:dyDescent="0.25">
      <c r="A294" s="283"/>
      <c r="B294" s="266"/>
      <c r="C294" s="934"/>
      <c r="D294" s="284"/>
      <c r="E294" s="266"/>
      <c r="F294" s="261"/>
      <c r="G294" s="262" t="s">
        <v>52</v>
      </c>
      <c r="H294" s="250">
        <v>1000</v>
      </c>
      <c r="I294" s="297" t="s">
        <v>214</v>
      </c>
      <c r="J294" s="256">
        <v>100</v>
      </c>
      <c r="K294" s="257">
        <v>100</v>
      </c>
      <c r="L294" s="965">
        <v>100</v>
      </c>
      <c r="M294" s="266"/>
      <c r="N294" s="934"/>
      <c r="O294" s="941"/>
      <c r="P294" s="284"/>
      <c r="Q294" s="266"/>
      <c r="R294" s="261"/>
      <c r="S294" s="557" t="s">
        <v>52</v>
      </c>
      <c r="T294" s="250">
        <v>1000</v>
      </c>
      <c r="U294" s="297" t="s">
        <v>214</v>
      </c>
      <c r="V294" s="256">
        <v>100</v>
      </c>
      <c r="W294" s="257">
        <v>0</v>
      </c>
      <c r="X294" s="257">
        <v>100</v>
      </c>
      <c r="Y294" s="266"/>
      <c r="Z294" s="284"/>
      <c r="AA294" s="266"/>
      <c r="AB294" s="617"/>
      <c r="AC294" s="437" t="s">
        <v>52</v>
      </c>
      <c r="AD294" s="276">
        <f t="shared" si="176"/>
        <v>0</v>
      </c>
      <c r="AE294" s="254" t="s">
        <v>214</v>
      </c>
      <c r="AF294" s="18">
        <f>V294-J294</f>
        <v>0</v>
      </c>
      <c r="AG294" s="18">
        <f t="shared" ref="AG294" si="189">W294-K294</f>
        <v>-100</v>
      </c>
      <c r="AH294" s="18">
        <f t="shared" ref="AH294" si="190">X294-L294</f>
        <v>0</v>
      </c>
    </row>
    <row r="295" spans="1:34" s="251" customFormat="1" ht="48" customHeight="1" x14ac:dyDescent="0.25">
      <c r="A295" s="774"/>
      <c r="B295" s="823"/>
      <c r="C295" s="764" t="s">
        <v>215</v>
      </c>
      <c r="D295" s="697" t="s">
        <v>58</v>
      </c>
      <c r="E295" s="695" t="s">
        <v>216</v>
      </c>
      <c r="F295" s="733" t="s">
        <v>79</v>
      </c>
      <c r="G295" s="299" t="s">
        <v>61</v>
      </c>
      <c r="H295" s="260">
        <f>H296+H297+H298</f>
        <v>39780.300000000003</v>
      </c>
      <c r="I295" s="678" t="s">
        <v>62</v>
      </c>
      <c r="J295" s="678"/>
      <c r="K295" s="678"/>
      <c r="L295" s="678"/>
      <c r="M295" s="696"/>
      <c r="N295" s="935"/>
      <c r="O295" s="931" t="s">
        <v>215</v>
      </c>
      <c r="P295" s="697" t="s">
        <v>58</v>
      </c>
      <c r="Q295" s="695" t="s">
        <v>216</v>
      </c>
      <c r="R295" s="298" t="s">
        <v>79</v>
      </c>
      <c r="S295" s="299" t="s">
        <v>61</v>
      </c>
      <c r="T295" s="260">
        <f>T296+T297+T298</f>
        <v>39780.300000000003</v>
      </c>
      <c r="U295" s="678" t="s">
        <v>62</v>
      </c>
      <c r="V295" s="678"/>
      <c r="W295" s="678"/>
      <c r="X295" s="679"/>
      <c r="Y295" s="695" t="s">
        <v>215</v>
      </c>
      <c r="Z295" s="697" t="s">
        <v>58</v>
      </c>
      <c r="AA295" s="695" t="s">
        <v>216</v>
      </c>
      <c r="AB295" s="298" t="s">
        <v>79</v>
      </c>
      <c r="AC295" s="478" t="s">
        <v>61</v>
      </c>
      <c r="AD295" s="250">
        <f t="shared" si="176"/>
        <v>0</v>
      </c>
      <c r="AE295" s="678" t="s">
        <v>62</v>
      </c>
      <c r="AF295" s="678"/>
      <c r="AG295" s="678"/>
      <c r="AH295" s="679"/>
    </row>
    <row r="296" spans="1:34" s="251" customFormat="1" ht="132" customHeight="1" x14ac:dyDescent="0.25">
      <c r="A296" s="774"/>
      <c r="B296" s="823"/>
      <c r="C296" s="765"/>
      <c r="D296" s="698"/>
      <c r="E296" s="696"/>
      <c r="F296" s="734"/>
      <c r="G296" s="249" t="s">
        <v>50</v>
      </c>
      <c r="H296" s="250">
        <v>12581.5</v>
      </c>
      <c r="I296" s="252" t="s">
        <v>217</v>
      </c>
      <c r="J296" s="300">
        <v>2</v>
      </c>
      <c r="K296" s="301">
        <v>2</v>
      </c>
      <c r="L296" s="970">
        <v>2</v>
      </c>
      <c r="M296" s="696"/>
      <c r="N296" s="935"/>
      <c r="O296" s="932"/>
      <c r="P296" s="698"/>
      <c r="Q296" s="696"/>
      <c r="R296" s="757"/>
      <c r="S296" s="249" t="s">
        <v>50</v>
      </c>
      <c r="T296" s="250">
        <v>12581.5</v>
      </c>
      <c r="U296" s="252" t="s">
        <v>217</v>
      </c>
      <c r="V296" s="300">
        <v>2</v>
      </c>
      <c r="W296" s="301">
        <v>2</v>
      </c>
      <c r="X296" s="301">
        <v>2</v>
      </c>
      <c r="Y296" s="696"/>
      <c r="Z296" s="698"/>
      <c r="AA296" s="696"/>
      <c r="AB296" s="757"/>
      <c r="AC296" s="249" t="s">
        <v>50</v>
      </c>
      <c r="AD296" s="250">
        <f t="shared" si="176"/>
        <v>0</v>
      </c>
      <c r="AE296" s="252" t="s">
        <v>217</v>
      </c>
      <c r="AF296" s="18">
        <f t="shared" ref="AF296:AF297" si="191">V296-J296</f>
        <v>0</v>
      </c>
      <c r="AG296" s="18">
        <f t="shared" ref="AG296:AG297" si="192">W296-K296</f>
        <v>0</v>
      </c>
      <c r="AH296" s="18">
        <f t="shared" ref="AH296:AH297" si="193">X296-L296</f>
        <v>0</v>
      </c>
    </row>
    <row r="297" spans="1:34" s="251" customFormat="1" ht="132" customHeight="1" x14ac:dyDescent="0.25">
      <c r="A297" s="774"/>
      <c r="B297" s="823"/>
      <c r="C297" s="765"/>
      <c r="D297" s="698"/>
      <c r="E297" s="302"/>
      <c r="F297" s="306"/>
      <c r="G297" s="249" t="s">
        <v>51</v>
      </c>
      <c r="H297" s="250">
        <v>13248.3</v>
      </c>
      <c r="I297" s="252" t="s">
        <v>74</v>
      </c>
      <c r="J297" s="256">
        <f>H296</f>
        <v>12581.5</v>
      </c>
      <c r="K297" s="257">
        <f>H297</f>
        <v>13248.3</v>
      </c>
      <c r="L297" s="965">
        <f>H298</f>
        <v>13950.5</v>
      </c>
      <c r="M297" s="696"/>
      <c r="N297" s="935"/>
      <c r="O297" s="932"/>
      <c r="P297" s="698"/>
      <c r="Q297" s="302"/>
      <c r="R297" s="757"/>
      <c r="S297" s="249" t="s">
        <v>51</v>
      </c>
      <c r="T297" s="250">
        <v>13248.3</v>
      </c>
      <c r="U297" s="252" t="s">
        <v>74</v>
      </c>
      <c r="V297" s="256">
        <f>T296</f>
        <v>12581.5</v>
      </c>
      <c r="W297" s="257">
        <f>T297</f>
        <v>13248.3</v>
      </c>
      <c r="X297" s="257">
        <f>T298</f>
        <v>13950.5</v>
      </c>
      <c r="Y297" s="696"/>
      <c r="Z297" s="698"/>
      <c r="AA297" s="302"/>
      <c r="AB297" s="757"/>
      <c r="AC297" s="249" t="s">
        <v>51</v>
      </c>
      <c r="AD297" s="250">
        <f t="shared" si="176"/>
        <v>0</v>
      </c>
      <c r="AE297" s="252" t="s">
        <v>74</v>
      </c>
      <c r="AF297" s="18">
        <f t="shared" si="191"/>
        <v>0</v>
      </c>
      <c r="AG297" s="18">
        <f t="shared" si="192"/>
        <v>0</v>
      </c>
      <c r="AH297" s="18">
        <f t="shared" si="193"/>
        <v>0</v>
      </c>
    </row>
    <row r="298" spans="1:34" s="251" customFormat="1" ht="60.75" customHeight="1" x14ac:dyDescent="0.25">
      <c r="A298" s="774"/>
      <c r="B298" s="823"/>
      <c r="C298" s="765"/>
      <c r="D298" s="246"/>
      <c r="E298" s="302"/>
      <c r="F298" s="757"/>
      <c r="G298" s="249" t="s">
        <v>52</v>
      </c>
      <c r="H298" s="250">
        <v>13950.5</v>
      </c>
      <c r="I298" s="678" t="s">
        <v>64</v>
      </c>
      <c r="J298" s="678"/>
      <c r="K298" s="678"/>
      <c r="L298" s="678"/>
      <c r="M298" s="696"/>
      <c r="N298" s="935"/>
      <c r="O298" s="973"/>
      <c r="P298" s="246"/>
      <c r="Q298" s="302"/>
      <c r="R298" s="757"/>
      <c r="S298" s="249" t="s">
        <v>52</v>
      </c>
      <c r="T298" s="250">
        <v>13950.5</v>
      </c>
      <c r="U298" s="678" t="s">
        <v>64</v>
      </c>
      <c r="V298" s="678"/>
      <c r="W298" s="678"/>
      <c r="X298" s="679"/>
      <c r="Y298" s="807"/>
      <c r="Z298" s="246"/>
      <c r="AA298" s="302"/>
      <c r="AB298" s="757"/>
      <c r="AC298" s="249" t="s">
        <v>52</v>
      </c>
      <c r="AD298" s="250">
        <f t="shared" si="176"/>
        <v>0</v>
      </c>
      <c r="AE298" s="678" t="s">
        <v>64</v>
      </c>
      <c r="AF298" s="678"/>
      <c r="AG298" s="678"/>
      <c r="AH298" s="679"/>
    </row>
    <row r="299" spans="1:34" s="251" customFormat="1" ht="168" customHeight="1" x14ac:dyDescent="0.25">
      <c r="A299" s="774"/>
      <c r="B299" s="823"/>
      <c r="C299" s="765"/>
      <c r="D299" s="246"/>
      <c r="E299" s="302"/>
      <c r="F299" s="757"/>
      <c r="G299" s="246"/>
      <c r="H299" s="247"/>
      <c r="I299" s="252" t="s">
        <v>218</v>
      </c>
      <c r="J299" s="303">
        <v>3500</v>
      </c>
      <c r="K299" s="272">
        <v>3685</v>
      </c>
      <c r="L299" s="967">
        <v>3880</v>
      </c>
      <c r="M299" s="696"/>
      <c r="N299" s="935"/>
      <c r="O299" s="973"/>
      <c r="P299" s="246"/>
      <c r="Q299" s="302"/>
      <c r="R299" s="757"/>
      <c r="S299" s="246"/>
      <c r="T299" s="247"/>
      <c r="U299" s="252" t="s">
        <v>218</v>
      </c>
      <c r="V299" s="303">
        <v>3500</v>
      </c>
      <c r="W299" s="272">
        <v>3685</v>
      </c>
      <c r="X299" s="272">
        <v>3880</v>
      </c>
      <c r="Y299" s="807"/>
      <c r="Z299" s="246"/>
      <c r="AA299" s="302"/>
      <c r="AB299" s="757"/>
      <c r="AC299" s="246"/>
      <c r="AD299" s="247"/>
      <c r="AE299" s="252" t="s">
        <v>218</v>
      </c>
      <c r="AF299" s="18">
        <f>V299-J299</f>
        <v>0</v>
      </c>
      <c r="AG299" s="18">
        <f t="shared" ref="AG299" si="194">W299-K299</f>
        <v>0</v>
      </c>
      <c r="AH299" s="18">
        <f t="shared" ref="AH299" si="195">X299-L299</f>
        <v>0</v>
      </c>
    </row>
    <row r="300" spans="1:34" s="251" customFormat="1" ht="59.25" customHeight="1" x14ac:dyDescent="0.25">
      <c r="A300" s="774"/>
      <c r="B300" s="823"/>
      <c r="C300" s="765"/>
      <c r="D300" s="246"/>
      <c r="E300" s="302"/>
      <c r="F300" s="304"/>
      <c r="G300" s="246"/>
      <c r="H300" s="247"/>
      <c r="I300" s="678" t="s">
        <v>67</v>
      </c>
      <c r="J300" s="678"/>
      <c r="K300" s="678"/>
      <c r="L300" s="678"/>
      <c r="M300" s="696"/>
      <c r="N300" s="935"/>
      <c r="O300" s="973"/>
      <c r="P300" s="246"/>
      <c r="Q300" s="302"/>
      <c r="R300" s="304"/>
      <c r="S300" s="246"/>
      <c r="T300" s="247"/>
      <c r="U300" s="678" t="s">
        <v>67</v>
      </c>
      <c r="V300" s="678"/>
      <c r="W300" s="678"/>
      <c r="X300" s="679"/>
      <c r="Y300" s="807"/>
      <c r="Z300" s="246"/>
      <c r="AA300" s="302"/>
      <c r="AB300" s="304"/>
      <c r="AC300" s="246"/>
      <c r="AD300" s="247"/>
      <c r="AE300" s="678" t="s">
        <v>67</v>
      </c>
      <c r="AF300" s="678"/>
      <c r="AG300" s="678"/>
      <c r="AH300" s="679"/>
    </row>
    <row r="301" spans="1:34" s="251" customFormat="1" ht="209.25" customHeight="1" x14ac:dyDescent="0.25">
      <c r="A301" s="774"/>
      <c r="B301" s="823"/>
      <c r="C301" s="765"/>
      <c r="D301" s="246"/>
      <c r="E301" s="302"/>
      <c r="F301" s="305"/>
      <c r="G301" s="306"/>
      <c r="H301" s="307"/>
      <c r="I301" s="252" t="s">
        <v>219</v>
      </c>
      <c r="J301" s="308">
        <f>(J297/J299)</f>
        <v>3.5947142857142858</v>
      </c>
      <c r="K301" s="308">
        <f>(K297/K299)</f>
        <v>3.5951967435549523</v>
      </c>
      <c r="L301" s="971">
        <f>(L297/L299)</f>
        <v>3.5954896907216494</v>
      </c>
      <c r="M301" s="696"/>
      <c r="N301" s="935"/>
      <c r="O301" s="973"/>
      <c r="P301" s="246"/>
      <c r="Q301" s="302"/>
      <c r="R301" s="305"/>
      <c r="S301" s="306"/>
      <c r="T301" s="307"/>
      <c r="U301" s="252" t="s">
        <v>219</v>
      </c>
      <c r="V301" s="308">
        <f>(V297/V299)</f>
        <v>3.5947142857142858</v>
      </c>
      <c r="W301" s="308">
        <f>(W297/W299)</f>
        <v>3.5951967435549523</v>
      </c>
      <c r="X301" s="308">
        <f>(X297/X299)</f>
        <v>3.5954896907216494</v>
      </c>
      <c r="Y301" s="807"/>
      <c r="Z301" s="246"/>
      <c r="AA301" s="302"/>
      <c r="AB301" s="305"/>
      <c r="AC301" s="306"/>
      <c r="AD301" s="307"/>
      <c r="AE301" s="252" t="s">
        <v>219</v>
      </c>
      <c r="AF301" s="18">
        <f>V301-J301</f>
        <v>0</v>
      </c>
      <c r="AG301" s="18">
        <f t="shared" ref="AG301" si="196">W301-K301</f>
        <v>0</v>
      </c>
      <c r="AH301" s="18">
        <f t="shared" ref="AH301" si="197">X301-L301</f>
        <v>0</v>
      </c>
    </row>
    <row r="302" spans="1:34" s="251" customFormat="1" ht="48.75" customHeight="1" x14ac:dyDescent="0.25">
      <c r="A302" s="774"/>
      <c r="B302" s="823"/>
      <c r="C302" s="583"/>
      <c r="D302" s="246"/>
      <c r="E302" s="302"/>
      <c r="F302" s="305"/>
      <c r="G302" s="306"/>
      <c r="H302" s="307"/>
      <c r="I302" s="678" t="s">
        <v>69</v>
      </c>
      <c r="J302" s="678"/>
      <c r="K302" s="678"/>
      <c r="L302" s="678"/>
      <c r="M302" s="696"/>
      <c r="N302" s="935"/>
      <c r="O302" s="583"/>
      <c r="P302" s="246"/>
      <c r="Q302" s="302"/>
      <c r="R302" s="305"/>
      <c r="S302" s="306"/>
      <c r="T302" s="307"/>
      <c r="U302" s="678" t="s">
        <v>69</v>
      </c>
      <c r="V302" s="678"/>
      <c r="W302" s="678"/>
      <c r="X302" s="679"/>
      <c r="Y302" s="309"/>
      <c r="Z302" s="246"/>
      <c r="AA302" s="302"/>
      <c r="AB302" s="305"/>
      <c r="AC302" s="306"/>
      <c r="AD302" s="307"/>
      <c r="AE302" s="678" t="s">
        <v>69</v>
      </c>
      <c r="AF302" s="678"/>
      <c r="AG302" s="678"/>
      <c r="AH302" s="679"/>
    </row>
    <row r="303" spans="1:34" s="251" customFormat="1" ht="285.75" customHeight="1" x14ac:dyDescent="0.25">
      <c r="A303" s="774"/>
      <c r="B303" s="823"/>
      <c r="C303" s="596"/>
      <c r="D303" s="311"/>
      <c r="E303" s="312"/>
      <c r="F303" s="313"/>
      <c r="G303" s="314"/>
      <c r="H303" s="315"/>
      <c r="I303" s="254" t="s">
        <v>220</v>
      </c>
      <c r="J303" s="256">
        <v>100</v>
      </c>
      <c r="K303" s="257">
        <v>105.3</v>
      </c>
      <c r="L303" s="965">
        <v>105.3</v>
      </c>
      <c r="M303" s="696"/>
      <c r="N303" s="935"/>
      <c r="O303" s="596"/>
      <c r="P303" s="311"/>
      <c r="Q303" s="312"/>
      <c r="R303" s="313"/>
      <c r="S303" s="314"/>
      <c r="T303" s="315"/>
      <c r="U303" s="254" t="s">
        <v>220</v>
      </c>
      <c r="V303" s="256">
        <v>100</v>
      </c>
      <c r="W303" s="257">
        <v>105.3</v>
      </c>
      <c r="X303" s="257">
        <v>105.3</v>
      </c>
      <c r="Y303" s="310"/>
      <c r="Z303" s="311"/>
      <c r="AA303" s="312"/>
      <c r="AB303" s="313"/>
      <c r="AC303" s="314"/>
      <c r="AD303" s="315"/>
      <c r="AE303" s="254" t="s">
        <v>220</v>
      </c>
      <c r="AF303" s="18">
        <f>V303-J303</f>
        <v>0</v>
      </c>
      <c r="AG303" s="18">
        <f t="shared" ref="AG303" si="198">W303-K303</f>
        <v>0</v>
      </c>
      <c r="AH303" s="18">
        <f t="shared" ref="AH303" si="199">X303-L303</f>
        <v>0</v>
      </c>
    </row>
    <row r="304" spans="1:34" s="251" customFormat="1" ht="78" customHeight="1" x14ac:dyDescent="0.25">
      <c r="A304" s="598"/>
      <c r="B304" s="696"/>
      <c r="C304" s="931" t="s">
        <v>221</v>
      </c>
      <c r="D304" s="768" t="s">
        <v>58</v>
      </c>
      <c r="E304" s="695" t="s">
        <v>222</v>
      </c>
      <c r="F304" s="317" t="s">
        <v>223</v>
      </c>
      <c r="G304" s="756" t="s">
        <v>224</v>
      </c>
      <c r="H304" s="764"/>
      <c r="I304" s="678" t="s">
        <v>64</v>
      </c>
      <c r="J304" s="678"/>
      <c r="K304" s="678"/>
      <c r="L304" s="678"/>
      <c r="M304" s="562"/>
      <c r="N304" s="932"/>
      <c r="O304" s="931" t="s">
        <v>221</v>
      </c>
      <c r="P304" s="768" t="s">
        <v>58</v>
      </c>
      <c r="Q304" s="695" t="s">
        <v>222</v>
      </c>
      <c r="R304" s="317" t="s">
        <v>223</v>
      </c>
      <c r="S304" s="756" t="s">
        <v>224</v>
      </c>
      <c r="T304" s="764"/>
      <c r="U304" s="678" t="s">
        <v>64</v>
      </c>
      <c r="V304" s="678"/>
      <c r="W304" s="678"/>
      <c r="X304" s="679"/>
      <c r="Y304" s="695" t="s">
        <v>221</v>
      </c>
      <c r="Z304" s="768" t="s">
        <v>58</v>
      </c>
      <c r="AA304" s="695" t="s">
        <v>222</v>
      </c>
      <c r="AB304" s="317" t="s">
        <v>223</v>
      </c>
      <c r="AC304" s="756" t="s">
        <v>224</v>
      </c>
      <c r="AD304" s="764"/>
      <c r="AE304" s="678" t="s">
        <v>64</v>
      </c>
      <c r="AF304" s="678"/>
      <c r="AG304" s="678"/>
      <c r="AH304" s="679"/>
    </row>
    <row r="305" spans="1:34" s="251" customFormat="1" ht="399.75" customHeight="1" x14ac:dyDescent="0.25">
      <c r="A305" s="598"/>
      <c r="B305" s="696"/>
      <c r="C305" s="932"/>
      <c r="D305" s="769"/>
      <c r="E305" s="696"/>
      <c r="F305" s="246"/>
      <c r="G305" s="246"/>
      <c r="H305" s="247"/>
      <c r="I305" s="254" t="s">
        <v>225</v>
      </c>
      <c r="J305" s="318">
        <v>428</v>
      </c>
      <c r="K305" s="319">
        <v>428</v>
      </c>
      <c r="L305" s="972">
        <v>428</v>
      </c>
      <c r="M305" s="562"/>
      <c r="N305" s="932"/>
      <c r="O305" s="932"/>
      <c r="P305" s="769"/>
      <c r="Q305" s="696"/>
      <c r="R305" s="246"/>
      <c r="S305" s="246"/>
      <c r="T305" s="247"/>
      <c r="U305" s="254" t="s">
        <v>225</v>
      </c>
      <c r="V305" s="318">
        <v>428</v>
      </c>
      <c r="W305" s="319">
        <v>428</v>
      </c>
      <c r="X305" s="319">
        <v>428</v>
      </c>
      <c r="Y305" s="696"/>
      <c r="Z305" s="769"/>
      <c r="AA305" s="696"/>
      <c r="AB305" s="246"/>
      <c r="AC305" s="246"/>
      <c r="AD305" s="247"/>
      <c r="AE305" s="254" t="s">
        <v>225</v>
      </c>
      <c r="AF305" s="18">
        <f>V305-J305</f>
        <v>0</v>
      </c>
      <c r="AG305" s="18">
        <f t="shared" ref="AG305" si="200">W305-K305</f>
        <v>0</v>
      </c>
      <c r="AH305" s="18">
        <f t="shared" ref="AH305" si="201">X305-L305</f>
        <v>0</v>
      </c>
    </row>
    <row r="306" spans="1:34" s="251" customFormat="1" ht="108.75" customHeight="1" x14ac:dyDescent="0.25">
      <c r="A306" s="598"/>
      <c r="B306" s="696"/>
      <c r="C306" s="932"/>
      <c r="D306" s="769"/>
      <c r="E306" s="696"/>
      <c r="F306" s="246"/>
      <c r="G306" s="246"/>
      <c r="H306" s="247"/>
      <c r="I306" s="678" t="s">
        <v>67</v>
      </c>
      <c r="J306" s="678"/>
      <c r="K306" s="678"/>
      <c r="L306" s="678"/>
      <c r="M306" s="562"/>
      <c r="N306" s="932"/>
      <c r="O306" s="932"/>
      <c r="P306" s="769"/>
      <c r="Q306" s="696"/>
      <c r="R306" s="246"/>
      <c r="S306" s="246"/>
      <c r="T306" s="247"/>
      <c r="U306" s="678" t="s">
        <v>67</v>
      </c>
      <c r="V306" s="678"/>
      <c r="W306" s="678"/>
      <c r="X306" s="679"/>
      <c r="Y306" s="696"/>
      <c r="Z306" s="769"/>
      <c r="AA306" s="696"/>
      <c r="AB306" s="246"/>
      <c r="AC306" s="246"/>
      <c r="AD306" s="247"/>
      <c r="AE306" s="678" t="s">
        <v>67</v>
      </c>
      <c r="AF306" s="678"/>
      <c r="AG306" s="678"/>
      <c r="AH306" s="679"/>
    </row>
    <row r="307" spans="1:34" s="251" customFormat="1" ht="381" customHeight="1" x14ac:dyDescent="0.25">
      <c r="A307" s="598"/>
      <c r="B307" s="696"/>
      <c r="C307" s="933"/>
      <c r="D307" s="770"/>
      <c r="E307" s="745"/>
      <c r="F307" s="311"/>
      <c r="G307" s="311"/>
      <c r="H307" s="320"/>
      <c r="I307" s="254" t="s">
        <v>226</v>
      </c>
      <c r="J307" s="303">
        <v>250</v>
      </c>
      <c r="K307" s="272">
        <v>250</v>
      </c>
      <c r="L307" s="967">
        <v>250</v>
      </c>
      <c r="M307" s="562"/>
      <c r="N307" s="933"/>
      <c r="O307" s="933"/>
      <c r="P307" s="770"/>
      <c r="Q307" s="745"/>
      <c r="R307" s="311"/>
      <c r="S307" s="311"/>
      <c r="T307" s="320"/>
      <c r="U307" s="254" t="s">
        <v>226</v>
      </c>
      <c r="V307" s="303">
        <v>250</v>
      </c>
      <c r="W307" s="272">
        <v>250</v>
      </c>
      <c r="X307" s="272">
        <v>250</v>
      </c>
      <c r="Y307" s="745"/>
      <c r="Z307" s="770"/>
      <c r="AA307" s="745"/>
      <c r="AB307" s="311"/>
      <c r="AC307" s="311"/>
      <c r="AD307" s="320"/>
      <c r="AE307" s="254" t="s">
        <v>226</v>
      </c>
      <c r="AF307" s="18">
        <f>V307-J307</f>
        <v>0</v>
      </c>
      <c r="AG307" s="18">
        <f t="shared" ref="AG307" si="202">W307-K307</f>
        <v>0</v>
      </c>
      <c r="AH307" s="18">
        <f t="shared" ref="AH307" si="203">X307-L307</f>
        <v>0</v>
      </c>
    </row>
    <row r="308" spans="1:34" s="251" customFormat="1" ht="132" customHeight="1" x14ac:dyDescent="0.25">
      <c r="A308" s="598"/>
      <c r="B308" s="695" t="s">
        <v>227</v>
      </c>
      <c r="C308" s="931" t="s">
        <v>228</v>
      </c>
      <c r="D308" s="764" t="s">
        <v>58</v>
      </c>
      <c r="E308" s="766" t="s">
        <v>150</v>
      </c>
      <c r="F308" s="316" t="s">
        <v>223</v>
      </c>
      <c r="G308" s="756" t="s">
        <v>224</v>
      </c>
      <c r="H308" s="764"/>
      <c r="I308" s="678" t="s">
        <v>64</v>
      </c>
      <c r="J308" s="678"/>
      <c r="K308" s="678"/>
      <c r="L308" s="678"/>
      <c r="M308" s="562"/>
      <c r="N308" s="932" t="s">
        <v>227</v>
      </c>
      <c r="O308" s="695" t="s">
        <v>228</v>
      </c>
      <c r="P308" s="764" t="s">
        <v>58</v>
      </c>
      <c r="Q308" s="766" t="s">
        <v>150</v>
      </c>
      <c r="R308" s="316" t="s">
        <v>223</v>
      </c>
      <c r="S308" s="756" t="s">
        <v>224</v>
      </c>
      <c r="T308" s="764"/>
      <c r="U308" s="678" t="s">
        <v>64</v>
      </c>
      <c r="V308" s="678"/>
      <c r="W308" s="678"/>
      <c r="X308" s="679"/>
      <c r="Y308" s="695" t="s">
        <v>228</v>
      </c>
      <c r="Z308" s="764" t="s">
        <v>58</v>
      </c>
      <c r="AA308" s="766" t="s">
        <v>150</v>
      </c>
      <c r="AB308" s="316" t="s">
        <v>223</v>
      </c>
      <c r="AC308" s="756" t="s">
        <v>224</v>
      </c>
      <c r="AD308" s="764"/>
      <c r="AE308" s="678" t="s">
        <v>64</v>
      </c>
      <c r="AF308" s="678"/>
      <c r="AG308" s="678"/>
      <c r="AH308" s="679"/>
    </row>
    <row r="309" spans="1:34" s="251" customFormat="1" ht="132" customHeight="1" x14ac:dyDescent="0.25">
      <c r="A309" s="598"/>
      <c r="B309" s="696"/>
      <c r="C309" s="932"/>
      <c r="D309" s="765"/>
      <c r="E309" s="767"/>
      <c r="F309" s="286"/>
      <c r="G309" s="305"/>
      <c r="H309" s="307"/>
      <c r="I309" s="321" t="s">
        <v>229</v>
      </c>
      <c r="J309" s="303">
        <v>34446</v>
      </c>
      <c r="K309" s="272">
        <v>36271</v>
      </c>
      <c r="L309" s="967">
        <v>38193</v>
      </c>
      <c r="M309" s="562"/>
      <c r="N309" s="932"/>
      <c r="O309" s="696"/>
      <c r="P309" s="765"/>
      <c r="Q309" s="767"/>
      <c r="R309" s="286"/>
      <c r="S309" s="305"/>
      <c r="T309" s="307"/>
      <c r="U309" s="321" t="s">
        <v>229</v>
      </c>
      <c r="V309" s="303">
        <v>34446</v>
      </c>
      <c r="W309" s="272">
        <v>36271</v>
      </c>
      <c r="X309" s="272">
        <v>38193</v>
      </c>
      <c r="Y309" s="696"/>
      <c r="Z309" s="765"/>
      <c r="AA309" s="767"/>
      <c r="AB309" s="286"/>
      <c r="AC309" s="305"/>
      <c r="AD309" s="307"/>
      <c r="AE309" s="321" t="s">
        <v>229</v>
      </c>
      <c r="AF309" s="18">
        <f t="shared" ref="AF309:AF312" si="204">V309-J309</f>
        <v>0</v>
      </c>
      <c r="AG309" s="18">
        <f t="shared" ref="AG309:AG312" si="205">W309-K309</f>
        <v>0</v>
      </c>
      <c r="AH309" s="18">
        <f t="shared" ref="AH309:AH312" si="206">X309-L309</f>
        <v>0</v>
      </c>
    </row>
    <row r="310" spans="1:34" s="251" customFormat="1" ht="132" customHeight="1" x14ac:dyDescent="0.25">
      <c r="A310" s="598"/>
      <c r="B310" s="696"/>
      <c r="C310" s="932"/>
      <c r="D310" s="765"/>
      <c r="E310" s="767"/>
      <c r="F310" s="286"/>
      <c r="G310" s="305"/>
      <c r="H310" s="307"/>
      <c r="I310" s="321" t="s">
        <v>230</v>
      </c>
      <c r="J310" s="303">
        <v>8625</v>
      </c>
      <c r="K310" s="272">
        <v>4040</v>
      </c>
      <c r="L310" s="967">
        <v>4254</v>
      </c>
      <c r="M310" s="562"/>
      <c r="N310" s="932"/>
      <c r="O310" s="696"/>
      <c r="P310" s="765"/>
      <c r="Q310" s="767"/>
      <c r="R310" s="286"/>
      <c r="S310" s="305"/>
      <c r="T310" s="307"/>
      <c r="U310" s="321" t="s">
        <v>230</v>
      </c>
      <c r="V310" s="303">
        <v>8625</v>
      </c>
      <c r="W310" s="272">
        <v>4040</v>
      </c>
      <c r="X310" s="272">
        <v>4254</v>
      </c>
      <c r="Y310" s="696"/>
      <c r="Z310" s="765"/>
      <c r="AA310" s="767"/>
      <c r="AB310" s="286"/>
      <c r="AC310" s="305"/>
      <c r="AD310" s="307"/>
      <c r="AE310" s="321" t="s">
        <v>230</v>
      </c>
      <c r="AF310" s="18">
        <f t="shared" si="204"/>
        <v>0</v>
      </c>
      <c r="AG310" s="18">
        <f t="shared" si="205"/>
        <v>0</v>
      </c>
      <c r="AH310" s="18">
        <f t="shared" si="206"/>
        <v>0</v>
      </c>
    </row>
    <row r="311" spans="1:34" s="251" customFormat="1" ht="132" customHeight="1" x14ac:dyDescent="0.25">
      <c r="A311" s="598"/>
      <c r="B311" s="696"/>
      <c r="C311" s="932"/>
      <c r="D311" s="247"/>
      <c r="E311" s="322"/>
      <c r="F311" s="286"/>
      <c r="G311" s="305"/>
      <c r="H311" s="307"/>
      <c r="I311" s="321" t="s">
        <v>231</v>
      </c>
      <c r="J311" s="303">
        <v>1855</v>
      </c>
      <c r="K311" s="272">
        <v>1953</v>
      </c>
      <c r="L311" s="967">
        <v>2056</v>
      </c>
      <c r="M311" s="562"/>
      <c r="N311" s="932"/>
      <c r="O311" s="696"/>
      <c r="P311" s="247"/>
      <c r="Q311" s="322"/>
      <c r="R311" s="286"/>
      <c r="S311" s="305"/>
      <c r="T311" s="307"/>
      <c r="U311" s="321" t="s">
        <v>231</v>
      </c>
      <c r="V311" s="303">
        <v>1855</v>
      </c>
      <c r="W311" s="272">
        <v>1953</v>
      </c>
      <c r="X311" s="272">
        <v>2056</v>
      </c>
      <c r="Y311" s="696"/>
      <c r="Z311" s="247"/>
      <c r="AA311" s="322"/>
      <c r="AB311" s="286"/>
      <c r="AC311" s="305"/>
      <c r="AD311" s="307"/>
      <c r="AE311" s="321" t="s">
        <v>231</v>
      </c>
      <c r="AF311" s="18">
        <f t="shared" si="204"/>
        <v>0</v>
      </c>
      <c r="AG311" s="18">
        <f t="shared" si="205"/>
        <v>0</v>
      </c>
      <c r="AH311" s="18">
        <f t="shared" si="206"/>
        <v>0</v>
      </c>
    </row>
    <row r="312" spans="1:34" s="251" customFormat="1" ht="226.5" customHeight="1" x14ac:dyDescent="0.25">
      <c r="A312" s="598"/>
      <c r="B312" s="696"/>
      <c r="C312" s="932"/>
      <c r="D312" s="247"/>
      <c r="E312" s="322"/>
      <c r="F312" s="286"/>
      <c r="G312" s="305"/>
      <c r="H312" s="307"/>
      <c r="I312" s="321" t="s">
        <v>230</v>
      </c>
      <c r="J312" s="303">
        <v>672</v>
      </c>
      <c r="K312" s="272">
        <v>707</v>
      </c>
      <c r="L312" s="967">
        <v>744</v>
      </c>
      <c r="M312" s="562"/>
      <c r="N312" s="932"/>
      <c r="O312" s="696"/>
      <c r="P312" s="247"/>
      <c r="Q312" s="322"/>
      <c r="R312" s="286"/>
      <c r="S312" s="305"/>
      <c r="T312" s="307"/>
      <c r="U312" s="321" t="s">
        <v>230</v>
      </c>
      <c r="V312" s="303">
        <v>672</v>
      </c>
      <c r="W312" s="272">
        <v>707</v>
      </c>
      <c r="X312" s="272">
        <v>744</v>
      </c>
      <c r="Y312" s="696"/>
      <c r="Z312" s="247"/>
      <c r="AA312" s="322"/>
      <c r="AB312" s="286"/>
      <c r="AC312" s="305"/>
      <c r="AD312" s="307"/>
      <c r="AE312" s="321" t="s">
        <v>230</v>
      </c>
      <c r="AF312" s="18">
        <f t="shared" si="204"/>
        <v>0</v>
      </c>
      <c r="AG312" s="18">
        <f t="shared" si="205"/>
        <v>0</v>
      </c>
      <c r="AH312" s="18">
        <f t="shared" si="206"/>
        <v>0</v>
      </c>
    </row>
    <row r="313" spans="1:34" s="251" customFormat="1" ht="132" customHeight="1" x14ac:dyDescent="0.25">
      <c r="A313" s="598"/>
      <c r="B313" s="696"/>
      <c r="C313" s="932"/>
      <c r="D313" s="247"/>
      <c r="E313" s="322"/>
      <c r="F313" s="286"/>
      <c r="G313" s="305"/>
      <c r="H313" s="307"/>
      <c r="I313" s="678" t="s">
        <v>69</v>
      </c>
      <c r="J313" s="678"/>
      <c r="K313" s="678"/>
      <c r="L313" s="678"/>
      <c r="M313" s="562"/>
      <c r="N313" s="932"/>
      <c r="O313" s="696"/>
      <c r="P313" s="247"/>
      <c r="Q313" s="322"/>
      <c r="R313" s="286"/>
      <c r="S313" s="305"/>
      <c r="T313" s="307"/>
      <c r="U313" s="678" t="s">
        <v>69</v>
      </c>
      <c r="V313" s="678"/>
      <c r="W313" s="678"/>
      <c r="X313" s="679"/>
      <c r="Y313" s="696"/>
      <c r="Z313" s="247"/>
      <c r="AA313" s="322"/>
      <c r="AB313" s="286"/>
      <c r="AC313" s="305"/>
      <c r="AD313" s="307"/>
      <c r="AE313" s="678" t="s">
        <v>69</v>
      </c>
      <c r="AF313" s="678"/>
      <c r="AG313" s="678"/>
      <c r="AH313" s="679"/>
    </row>
    <row r="314" spans="1:34" s="251" customFormat="1" ht="132" customHeight="1" x14ac:dyDescent="0.25">
      <c r="A314" s="598"/>
      <c r="B314" s="696"/>
      <c r="C314" s="932"/>
      <c r="D314" s="247"/>
      <c r="E314" s="322"/>
      <c r="F314" s="286"/>
      <c r="G314" s="305"/>
      <c r="H314" s="307"/>
      <c r="I314" s="323" t="s">
        <v>232</v>
      </c>
      <c r="J314" s="324">
        <v>100</v>
      </c>
      <c r="K314" s="325">
        <v>100</v>
      </c>
      <c r="L314" s="974">
        <v>100</v>
      </c>
      <c r="M314" s="562"/>
      <c r="N314" s="932"/>
      <c r="O314" s="696"/>
      <c r="P314" s="247"/>
      <c r="Q314" s="322"/>
      <c r="R314" s="286"/>
      <c r="S314" s="305"/>
      <c r="T314" s="307"/>
      <c r="U314" s="323" t="s">
        <v>232</v>
      </c>
      <c r="V314" s="324">
        <v>100</v>
      </c>
      <c r="W314" s="325">
        <v>100</v>
      </c>
      <c r="X314" s="325">
        <v>100</v>
      </c>
      <c r="Y314" s="696"/>
      <c r="Z314" s="247"/>
      <c r="AA314" s="322"/>
      <c r="AB314" s="286"/>
      <c r="AC314" s="305"/>
      <c r="AD314" s="307"/>
      <c r="AE314" s="323" t="s">
        <v>232</v>
      </c>
      <c r="AF314" s="18">
        <f>V314-J314</f>
        <v>0</v>
      </c>
      <c r="AG314" s="18">
        <f t="shared" ref="AG314" si="207">W314-K314</f>
        <v>0</v>
      </c>
      <c r="AH314" s="18">
        <f t="shared" ref="AH314" si="208">X314-L314</f>
        <v>0</v>
      </c>
    </row>
    <row r="315" spans="1:34" s="251" customFormat="1" ht="225.75" customHeight="1" x14ac:dyDescent="0.25">
      <c r="A315" s="598"/>
      <c r="B315" s="574"/>
      <c r="C315" s="932"/>
      <c r="D315" s="247"/>
      <c r="E315" s="322"/>
      <c r="F315" s="289"/>
      <c r="G315" s="304"/>
      <c r="H315" s="247"/>
      <c r="I315" s="326"/>
      <c r="J315" s="285"/>
      <c r="K315" s="285"/>
      <c r="L315" s="285"/>
      <c r="M315" s="562"/>
      <c r="N315" s="248"/>
      <c r="O315" s="696"/>
      <c r="P315" s="247"/>
      <c r="Q315" s="322"/>
      <c r="R315" s="289"/>
      <c r="S315" s="304"/>
      <c r="T315" s="247"/>
      <c r="U315" s="326"/>
      <c r="V315" s="285"/>
      <c r="W315" s="285"/>
      <c r="X315" s="281"/>
      <c r="Y315" s="696"/>
      <c r="Z315" s="247"/>
      <c r="AA315" s="322"/>
      <c r="AB315" s="289"/>
      <c r="AC315" s="304"/>
      <c r="AD315" s="247"/>
      <c r="AE315" s="326"/>
      <c r="AF315" s="285"/>
      <c r="AG315" s="285"/>
      <c r="AH315" s="281"/>
    </row>
    <row r="316" spans="1:34" s="332" customFormat="1" ht="409.6" customHeight="1" x14ac:dyDescent="0.25">
      <c r="A316" s="311"/>
      <c r="B316" s="327"/>
      <c r="C316" s="932"/>
      <c r="D316" s="289"/>
      <c r="E316" s="309"/>
      <c r="F316" s="328"/>
      <c r="G316" s="305"/>
      <c r="H316" s="307"/>
      <c r="I316" s="329"/>
      <c r="J316" s="330"/>
      <c r="K316" s="330"/>
      <c r="L316" s="330"/>
      <c r="M316" s="570"/>
      <c r="N316" s="936"/>
      <c r="O316" s="696"/>
      <c r="P316" s="289"/>
      <c r="Q316" s="309"/>
      <c r="R316" s="328"/>
      <c r="S316" s="305"/>
      <c r="T316" s="307"/>
      <c r="U316" s="329"/>
      <c r="V316" s="330"/>
      <c r="W316" s="330"/>
      <c r="X316" s="331"/>
      <c r="Y316" s="696"/>
      <c r="Z316" s="289"/>
      <c r="AA316" s="309"/>
      <c r="AB316" s="328"/>
      <c r="AC316" s="305"/>
      <c r="AD316" s="307"/>
      <c r="AE316" s="329"/>
      <c r="AF316" s="330"/>
      <c r="AG316" s="330"/>
      <c r="AH316" s="331"/>
    </row>
    <row r="317" spans="1:34" s="251" customFormat="1" ht="126" customHeight="1" x14ac:dyDescent="0.25">
      <c r="A317" s="340"/>
      <c r="B317" s="341"/>
      <c r="C317" s="728" t="s">
        <v>92</v>
      </c>
      <c r="D317" s="728"/>
      <c r="E317" s="728"/>
      <c r="F317" s="728"/>
      <c r="G317" s="335" t="s">
        <v>61</v>
      </c>
      <c r="H317" s="336">
        <f>H318+H319+H320</f>
        <v>1939441.7999999998</v>
      </c>
      <c r="I317" s="337"/>
      <c r="J317" s="338"/>
      <c r="K317" s="338"/>
      <c r="L317" s="339"/>
      <c r="M317" s="340"/>
      <c r="N317" s="334"/>
      <c r="O317" s="728" t="s">
        <v>92</v>
      </c>
      <c r="P317" s="728"/>
      <c r="Q317" s="728"/>
      <c r="R317" s="728"/>
      <c r="S317" s="335" t="s">
        <v>61</v>
      </c>
      <c r="T317" s="336">
        <f>T318+T319+T320</f>
        <v>1919639.9</v>
      </c>
      <c r="U317" s="337"/>
      <c r="V317" s="338"/>
      <c r="W317" s="338"/>
      <c r="X317" s="339"/>
      <c r="Y317" s="728" t="s">
        <v>92</v>
      </c>
      <c r="Z317" s="728"/>
      <c r="AA317" s="728"/>
      <c r="AB317" s="728"/>
      <c r="AC317" s="335" t="s">
        <v>61</v>
      </c>
      <c r="AD317" s="336">
        <f>AD318+AD319+AD320</f>
        <v>-19801.900000000016</v>
      </c>
      <c r="AE317" s="337"/>
      <c r="AF317" s="338"/>
      <c r="AG317" s="338"/>
      <c r="AH317" s="339"/>
    </row>
    <row r="318" spans="1:34" s="251" customFormat="1" ht="41.25" customHeight="1" x14ac:dyDescent="0.25">
      <c r="A318" s="340"/>
      <c r="B318" s="341"/>
      <c r="C318" s="341"/>
      <c r="D318" s="342"/>
      <c r="E318" s="343"/>
      <c r="F318" s="344"/>
      <c r="G318" s="345" t="s">
        <v>50</v>
      </c>
      <c r="H318" s="346">
        <f>H322+H326</f>
        <v>614428.5</v>
      </c>
      <c r="I318" s="347"/>
      <c r="J318" s="348"/>
      <c r="K318" s="348"/>
      <c r="L318" s="349"/>
      <c r="M318" s="340"/>
      <c r="N318" s="341"/>
      <c r="O318" s="341"/>
      <c r="P318" s="342"/>
      <c r="Q318" s="343"/>
      <c r="R318" s="344"/>
      <c r="S318" s="345" t="s">
        <v>50</v>
      </c>
      <c r="T318" s="346">
        <f>T322+T326</f>
        <v>614428.5</v>
      </c>
      <c r="U318" s="347"/>
      <c r="V318" s="348"/>
      <c r="W318" s="348"/>
      <c r="X318" s="349"/>
      <c r="Y318" s="341"/>
      <c r="Z318" s="342"/>
      <c r="AA318" s="343"/>
      <c r="AB318" s="344"/>
      <c r="AC318" s="345" t="s">
        <v>50</v>
      </c>
      <c r="AD318" s="346">
        <f>AD322+AD326</f>
        <v>0</v>
      </c>
      <c r="AE318" s="347"/>
      <c r="AF318" s="348"/>
      <c r="AG318" s="348"/>
      <c r="AH318" s="349"/>
    </row>
    <row r="319" spans="1:34" s="251" customFormat="1" ht="41.25" customHeight="1" x14ac:dyDescent="0.25">
      <c r="A319" s="340"/>
      <c r="B319" s="341"/>
      <c r="C319" s="341"/>
      <c r="D319" s="342"/>
      <c r="E319" s="343"/>
      <c r="F319" s="344"/>
      <c r="G319" s="345" t="s">
        <v>51</v>
      </c>
      <c r="H319" s="346">
        <f>H323+H327</f>
        <v>645344.80000000005</v>
      </c>
      <c r="I319" s="347"/>
      <c r="J319" s="348"/>
      <c r="K319" s="348"/>
      <c r="L319" s="349"/>
      <c r="M319" s="340"/>
      <c r="N319" s="341"/>
      <c r="O319" s="341"/>
      <c r="P319" s="342"/>
      <c r="Q319" s="343"/>
      <c r="R319" s="344"/>
      <c r="S319" s="345" t="s">
        <v>51</v>
      </c>
      <c r="T319" s="346">
        <f>T323+T327</f>
        <v>625542.89999999991</v>
      </c>
      <c r="U319" s="347"/>
      <c r="V319" s="348"/>
      <c r="W319" s="348"/>
      <c r="X319" s="349"/>
      <c r="Y319" s="341"/>
      <c r="Z319" s="342"/>
      <c r="AA319" s="343"/>
      <c r="AB319" s="344"/>
      <c r="AC319" s="345" t="s">
        <v>51</v>
      </c>
      <c r="AD319" s="346">
        <f>AD323+AD327</f>
        <v>-19801.899999999987</v>
      </c>
      <c r="AE319" s="347"/>
      <c r="AF319" s="348"/>
      <c r="AG319" s="348"/>
      <c r="AH319" s="349"/>
    </row>
    <row r="320" spans="1:34" s="251" customFormat="1" ht="41.25" customHeight="1" x14ac:dyDescent="0.25">
      <c r="A320" s="340"/>
      <c r="B320" s="341"/>
      <c r="C320" s="341"/>
      <c r="D320" s="342"/>
      <c r="E320" s="343"/>
      <c r="F320" s="344"/>
      <c r="G320" s="345" t="s">
        <v>52</v>
      </c>
      <c r="H320" s="346">
        <f>H324+H328</f>
        <v>679668.49999999988</v>
      </c>
      <c r="I320" s="347"/>
      <c r="J320" s="348"/>
      <c r="K320" s="348"/>
      <c r="L320" s="349"/>
      <c r="M320" s="340"/>
      <c r="N320" s="341"/>
      <c r="O320" s="341"/>
      <c r="P320" s="342"/>
      <c r="Q320" s="343"/>
      <c r="R320" s="344"/>
      <c r="S320" s="345" t="s">
        <v>52</v>
      </c>
      <c r="T320" s="346">
        <f>T324+T328</f>
        <v>679668.49999999988</v>
      </c>
      <c r="U320" s="347"/>
      <c r="V320" s="348"/>
      <c r="W320" s="348"/>
      <c r="X320" s="349"/>
      <c r="Y320" s="341"/>
      <c r="Z320" s="342"/>
      <c r="AA320" s="343"/>
      <c r="AB320" s="344"/>
      <c r="AC320" s="345" t="s">
        <v>52</v>
      </c>
      <c r="AD320" s="346">
        <f>AD324+AD328</f>
        <v>-2.9103830456733704E-11</v>
      </c>
      <c r="AE320" s="347"/>
      <c r="AF320" s="348"/>
      <c r="AG320" s="348"/>
      <c r="AH320" s="349"/>
    </row>
    <row r="321" spans="1:34" s="251" customFormat="1" ht="95.25" customHeight="1" x14ac:dyDescent="0.25">
      <c r="A321" s="340"/>
      <c r="B321" s="341"/>
      <c r="C321" s="341"/>
      <c r="D321" s="342"/>
      <c r="E321" s="711" t="s">
        <v>93</v>
      </c>
      <c r="F321" s="711"/>
      <c r="G321" s="350" t="s">
        <v>61</v>
      </c>
      <c r="H321" s="346">
        <f>H322+H323+H324</f>
        <v>1878033.9</v>
      </c>
      <c r="I321" s="347"/>
      <c r="J321" s="348"/>
      <c r="K321" s="348"/>
      <c r="L321" s="349"/>
      <c r="M321" s="340"/>
      <c r="N321" s="341"/>
      <c r="O321" s="341"/>
      <c r="P321" s="342"/>
      <c r="Q321" s="711" t="s">
        <v>93</v>
      </c>
      <c r="R321" s="711"/>
      <c r="S321" s="350" t="s">
        <v>61</v>
      </c>
      <c r="T321" s="346">
        <f>T322+T323+T324</f>
        <v>1858232</v>
      </c>
      <c r="U321" s="347"/>
      <c r="V321" s="348"/>
      <c r="W321" s="348"/>
      <c r="X321" s="349"/>
      <c r="Y321" s="341"/>
      <c r="Z321" s="342"/>
      <c r="AA321" s="711" t="s">
        <v>93</v>
      </c>
      <c r="AB321" s="711"/>
      <c r="AC321" s="350" t="s">
        <v>61</v>
      </c>
      <c r="AD321" s="346">
        <f>AD322+AD323+AD324</f>
        <v>-19801.900000000016</v>
      </c>
      <c r="AE321" s="347"/>
      <c r="AF321" s="348"/>
      <c r="AG321" s="348"/>
      <c r="AH321" s="349"/>
    </row>
    <row r="322" spans="1:34" s="251" customFormat="1" ht="41.25" customHeight="1" x14ac:dyDescent="0.25">
      <c r="A322" s="340"/>
      <c r="B322" s="341"/>
      <c r="C322" s="341"/>
      <c r="D322" s="342"/>
      <c r="E322" s="343"/>
      <c r="F322" s="351"/>
      <c r="G322" s="345" t="s">
        <v>50</v>
      </c>
      <c r="H322" s="346">
        <f>H183+H198+H207+H216+H225+H235+H244+H252+H260+H268+H280+H292+H296</f>
        <v>595006.69999999995</v>
      </c>
      <c r="I322" s="347"/>
      <c r="J322" s="348"/>
      <c r="K322" s="348"/>
      <c r="L322" s="349"/>
      <c r="M322" s="340"/>
      <c r="N322" s="341"/>
      <c r="O322" s="341"/>
      <c r="P322" s="342"/>
      <c r="Q322" s="343"/>
      <c r="R322" s="351"/>
      <c r="S322" s="345" t="s">
        <v>50</v>
      </c>
      <c r="T322" s="346">
        <f>T183+T198+T207+T216+T225+T235+T244+T252+T260+T268+T280+T292+T296</f>
        <v>595006.69999999995</v>
      </c>
      <c r="U322" s="347"/>
      <c r="V322" s="348"/>
      <c r="W322" s="348"/>
      <c r="X322" s="349"/>
      <c r="Y322" s="341"/>
      <c r="Z322" s="342"/>
      <c r="AA322" s="343"/>
      <c r="AB322" s="351"/>
      <c r="AC322" s="345" t="s">
        <v>50</v>
      </c>
      <c r="AD322" s="346">
        <f>AD183+AD198+AD207+AD216+AD225+AD235+AD244+AD252+AD260+AD268+AD280+AD292+AD296</f>
        <v>0</v>
      </c>
      <c r="AE322" s="347"/>
      <c r="AF322" s="348"/>
      <c r="AG322" s="348"/>
      <c r="AH322" s="349"/>
    </row>
    <row r="323" spans="1:34" s="251" customFormat="1" ht="41.25" customHeight="1" x14ac:dyDescent="0.25">
      <c r="A323" s="340"/>
      <c r="B323" s="341"/>
      <c r="C323" s="341"/>
      <c r="D323" s="342"/>
      <c r="E323" s="343"/>
      <c r="F323" s="351"/>
      <c r="G323" s="345" t="s">
        <v>51</v>
      </c>
      <c r="H323" s="346">
        <f>H184+H199+H208+H217+H226+H236+H245+H253+H261+H269+H281+H293+H297</f>
        <v>624893.70000000007</v>
      </c>
      <c r="I323" s="347"/>
      <c r="J323" s="348"/>
      <c r="K323" s="348"/>
      <c r="L323" s="349"/>
      <c r="M323" s="340"/>
      <c r="N323" s="341"/>
      <c r="O323" s="341"/>
      <c r="P323" s="342"/>
      <c r="Q323" s="343"/>
      <c r="R323" s="351"/>
      <c r="S323" s="345" t="s">
        <v>51</v>
      </c>
      <c r="T323" s="346">
        <f>T184+T199+T208+T217+T226+T236+T245+T253+T261+T269+T281+T293+T297</f>
        <v>605091.79999999993</v>
      </c>
      <c r="U323" s="347"/>
      <c r="V323" s="348"/>
      <c r="W323" s="348"/>
      <c r="X323" s="349"/>
      <c r="Y323" s="341"/>
      <c r="Z323" s="342"/>
      <c r="AA323" s="343"/>
      <c r="AB323" s="351"/>
      <c r="AC323" s="345" t="s">
        <v>51</v>
      </c>
      <c r="AD323" s="346">
        <f>AD184+AD199+AD208+AD217+AD226+AD236+AD245+AD253+AD261+AD269+AD281+AD293+AD297</f>
        <v>-19801.899999999987</v>
      </c>
      <c r="AE323" s="347"/>
      <c r="AF323" s="348"/>
      <c r="AG323" s="348"/>
      <c r="AH323" s="349"/>
    </row>
    <row r="324" spans="1:34" s="251" customFormat="1" ht="41.25" customHeight="1" x14ac:dyDescent="0.25">
      <c r="A324" s="340"/>
      <c r="B324" s="341"/>
      <c r="C324" s="341"/>
      <c r="D324" s="342"/>
      <c r="E324" s="343"/>
      <c r="F324" s="351"/>
      <c r="G324" s="345" t="s">
        <v>52</v>
      </c>
      <c r="H324" s="346">
        <f>H185+H200+H209+H218+H227+H237+H246+H254+H262+H270+H282+H294+H298</f>
        <v>658133.49999999988</v>
      </c>
      <c r="I324" s="347"/>
      <c r="J324" s="348"/>
      <c r="K324" s="348"/>
      <c r="L324" s="349"/>
      <c r="M324" s="340"/>
      <c r="N324" s="341"/>
      <c r="O324" s="341"/>
      <c r="P324" s="342"/>
      <c r="Q324" s="343"/>
      <c r="R324" s="351"/>
      <c r="S324" s="345" t="s">
        <v>52</v>
      </c>
      <c r="T324" s="346">
        <f>T185+T200+T209+T218+T227+T237+T246+T254+T262+T270+T282+T294+T298</f>
        <v>658133.49999999988</v>
      </c>
      <c r="U324" s="347"/>
      <c r="V324" s="348"/>
      <c r="W324" s="348"/>
      <c r="X324" s="349"/>
      <c r="Y324" s="341"/>
      <c r="Z324" s="342"/>
      <c r="AA324" s="343"/>
      <c r="AB324" s="351"/>
      <c r="AC324" s="345" t="s">
        <v>52</v>
      </c>
      <c r="AD324" s="346">
        <f>AD185+AD200+AD209+AD218+AD227+AD237+AD246+AD254+AD262+AD270+AD282+AD294+AD298</f>
        <v>-2.9103830456733704E-11</v>
      </c>
      <c r="AE324" s="347"/>
      <c r="AF324" s="348"/>
      <c r="AG324" s="348"/>
      <c r="AH324" s="349"/>
    </row>
    <row r="325" spans="1:34" s="251" customFormat="1" ht="89.25" customHeight="1" x14ac:dyDescent="0.25">
      <c r="A325" s="340"/>
      <c r="B325" s="341"/>
      <c r="C325" s="341"/>
      <c r="D325" s="342"/>
      <c r="E325" s="343"/>
      <c r="F325" s="351" t="s">
        <v>110</v>
      </c>
      <c r="G325" s="350" t="s">
        <v>61</v>
      </c>
      <c r="H325" s="346">
        <f>H326+H327+H328</f>
        <v>61407.899999999994</v>
      </c>
      <c r="I325" s="347"/>
      <c r="J325" s="348"/>
      <c r="K325" s="348"/>
      <c r="L325" s="349"/>
      <c r="M325" s="340"/>
      <c r="N325" s="341"/>
      <c r="O325" s="341"/>
      <c r="P325" s="342"/>
      <c r="Q325" s="343"/>
      <c r="R325" s="351" t="s">
        <v>110</v>
      </c>
      <c r="S325" s="350" t="s">
        <v>61</v>
      </c>
      <c r="T325" s="346">
        <f>T326+T327+T328</f>
        <v>61407.899999999994</v>
      </c>
      <c r="U325" s="347"/>
      <c r="V325" s="348"/>
      <c r="W325" s="348"/>
      <c r="X325" s="349"/>
      <c r="Y325" s="341"/>
      <c r="Z325" s="342"/>
      <c r="AA325" s="343"/>
      <c r="AB325" s="351" t="s">
        <v>110</v>
      </c>
      <c r="AC325" s="350" t="s">
        <v>61</v>
      </c>
      <c r="AD325" s="346">
        <f>AD326+AD327+AD328</f>
        <v>0</v>
      </c>
      <c r="AE325" s="347"/>
      <c r="AF325" s="348"/>
      <c r="AG325" s="348"/>
      <c r="AH325" s="349"/>
    </row>
    <row r="326" spans="1:34" s="251" customFormat="1" ht="41.25" customHeight="1" x14ac:dyDescent="0.25">
      <c r="A326" s="340"/>
      <c r="B326" s="341"/>
      <c r="C326" s="341"/>
      <c r="D326" s="342"/>
      <c r="E326" s="343"/>
      <c r="F326" s="305"/>
      <c r="G326" s="345" t="s">
        <v>50</v>
      </c>
      <c r="H326" s="346">
        <f>H284</f>
        <v>19421.8</v>
      </c>
      <c r="I326" s="347"/>
      <c r="J326" s="348"/>
      <c r="K326" s="348"/>
      <c r="L326" s="349"/>
      <c r="M326" s="340"/>
      <c r="N326" s="341"/>
      <c r="O326" s="341"/>
      <c r="P326" s="342"/>
      <c r="Q326" s="343"/>
      <c r="R326" s="305"/>
      <c r="S326" s="345" t="s">
        <v>50</v>
      </c>
      <c r="T326" s="346">
        <f>T284</f>
        <v>19421.8</v>
      </c>
      <c r="U326" s="347"/>
      <c r="V326" s="348"/>
      <c r="W326" s="348"/>
      <c r="X326" s="349"/>
      <c r="Y326" s="341"/>
      <c r="Z326" s="342"/>
      <c r="AA326" s="343"/>
      <c r="AB326" s="305"/>
      <c r="AC326" s="345" t="s">
        <v>50</v>
      </c>
      <c r="AD326" s="346">
        <f>AD284</f>
        <v>0</v>
      </c>
      <c r="AE326" s="347"/>
      <c r="AF326" s="348"/>
      <c r="AG326" s="348"/>
      <c r="AH326" s="349"/>
    </row>
    <row r="327" spans="1:34" s="251" customFormat="1" ht="41.25" customHeight="1" x14ac:dyDescent="0.25">
      <c r="A327" s="340"/>
      <c r="B327" s="341"/>
      <c r="C327" s="341"/>
      <c r="D327" s="342"/>
      <c r="E327" s="343"/>
      <c r="F327" s="305"/>
      <c r="G327" s="345" t="s">
        <v>51</v>
      </c>
      <c r="H327" s="346">
        <f>H285</f>
        <v>20451.099999999999</v>
      </c>
      <c r="I327" s="347"/>
      <c r="J327" s="348"/>
      <c r="K327" s="348"/>
      <c r="L327" s="349"/>
      <c r="M327" s="340"/>
      <c r="N327" s="341"/>
      <c r="O327" s="341"/>
      <c r="P327" s="342"/>
      <c r="Q327" s="343"/>
      <c r="R327" s="305"/>
      <c r="S327" s="345" t="s">
        <v>51</v>
      </c>
      <c r="T327" s="346">
        <f>T285</f>
        <v>20451.099999999999</v>
      </c>
      <c r="U327" s="347"/>
      <c r="V327" s="348"/>
      <c r="W327" s="348"/>
      <c r="X327" s="349"/>
      <c r="Y327" s="341"/>
      <c r="Z327" s="342"/>
      <c r="AA327" s="343"/>
      <c r="AB327" s="305"/>
      <c r="AC327" s="345" t="s">
        <v>51</v>
      </c>
      <c r="AD327" s="346">
        <f>AD285</f>
        <v>0</v>
      </c>
      <c r="AE327" s="347"/>
      <c r="AF327" s="348"/>
      <c r="AG327" s="348"/>
      <c r="AH327" s="349"/>
    </row>
    <row r="328" spans="1:34" s="251" customFormat="1" ht="41.25" customHeight="1" x14ac:dyDescent="0.25">
      <c r="A328" s="352"/>
      <c r="B328" s="353"/>
      <c r="C328" s="353"/>
      <c r="D328" s="354"/>
      <c r="E328" s="355"/>
      <c r="F328" s="356"/>
      <c r="G328" s="357" t="s">
        <v>52</v>
      </c>
      <c r="H328" s="358">
        <f>H286</f>
        <v>21535</v>
      </c>
      <c r="I328" s="359"/>
      <c r="J328" s="360"/>
      <c r="K328" s="360"/>
      <c r="L328" s="361"/>
      <c r="M328" s="352"/>
      <c r="N328" s="353"/>
      <c r="O328" s="353"/>
      <c r="P328" s="354"/>
      <c r="Q328" s="355"/>
      <c r="R328" s="356"/>
      <c r="S328" s="357" t="s">
        <v>52</v>
      </c>
      <c r="T328" s="358">
        <f>T286</f>
        <v>21535</v>
      </c>
      <c r="U328" s="359"/>
      <c r="V328" s="360"/>
      <c r="W328" s="360"/>
      <c r="X328" s="361"/>
      <c r="Y328" s="353"/>
      <c r="Z328" s="354"/>
      <c r="AA328" s="355"/>
      <c r="AB328" s="356"/>
      <c r="AC328" s="357" t="s">
        <v>52</v>
      </c>
      <c r="AD328" s="358">
        <f>AD286</f>
        <v>0</v>
      </c>
      <c r="AE328" s="359"/>
      <c r="AF328" s="360"/>
      <c r="AG328" s="360"/>
      <c r="AH328" s="361"/>
    </row>
    <row r="329" spans="1:34" s="251" customFormat="1" ht="69.75" customHeight="1" x14ac:dyDescent="0.25">
      <c r="A329" s="824" t="s">
        <v>233</v>
      </c>
      <c r="B329" s="825"/>
      <c r="C329" s="825"/>
      <c r="D329" s="825"/>
      <c r="E329" s="825"/>
      <c r="F329" s="825"/>
      <c r="G329" s="825"/>
      <c r="H329" s="825"/>
      <c r="I329" s="826"/>
      <c r="J329" s="826"/>
      <c r="K329" s="826"/>
      <c r="L329" s="827"/>
      <c r="M329" s="824" t="s">
        <v>233</v>
      </c>
      <c r="N329" s="825"/>
      <c r="O329" s="825"/>
      <c r="P329" s="825"/>
      <c r="Q329" s="825"/>
      <c r="R329" s="825"/>
      <c r="S329" s="825"/>
      <c r="T329" s="825"/>
      <c r="U329" s="826"/>
      <c r="V329" s="826"/>
      <c r="W329" s="826"/>
      <c r="X329" s="827"/>
      <c r="AB329" s="989" t="s">
        <v>233</v>
      </c>
      <c r="AC329" s="990"/>
      <c r="AD329" s="990"/>
      <c r="AE329" s="864"/>
      <c r="AF329" s="864"/>
      <c r="AG329" s="864"/>
      <c r="AH329" s="865"/>
    </row>
    <row r="330" spans="1:34" s="251" customFormat="1" ht="88.5" customHeight="1" x14ac:dyDescent="0.25">
      <c r="A330" s="756"/>
      <c r="B330" s="756" t="s">
        <v>234</v>
      </c>
      <c r="C330" s="695" t="s">
        <v>235</v>
      </c>
      <c r="D330" s="756" t="s">
        <v>58</v>
      </c>
      <c r="E330" s="695" t="s">
        <v>150</v>
      </c>
      <c r="F330" s="697" t="s">
        <v>79</v>
      </c>
      <c r="G330" s="299" t="s">
        <v>61</v>
      </c>
      <c r="H330" s="260">
        <f>H331+H332+H333</f>
        <v>54833.599999999999</v>
      </c>
      <c r="I330" s="678" t="s">
        <v>62</v>
      </c>
      <c r="J330" s="678"/>
      <c r="K330" s="678"/>
      <c r="L330" s="678"/>
      <c r="M330" s="756"/>
      <c r="N330" s="733" t="s">
        <v>234</v>
      </c>
      <c r="O330" s="766" t="s">
        <v>235</v>
      </c>
      <c r="P330" s="733" t="s">
        <v>58</v>
      </c>
      <c r="Q330" s="733" t="s">
        <v>150</v>
      </c>
      <c r="R330" s="697" t="s">
        <v>79</v>
      </c>
      <c r="S330" s="299" t="s">
        <v>61</v>
      </c>
      <c r="T330" s="260">
        <f>T331+T332+T333</f>
        <v>54833.599999999999</v>
      </c>
      <c r="U330" s="678" t="s">
        <v>62</v>
      </c>
      <c r="V330" s="678"/>
      <c r="W330" s="678"/>
      <c r="X330" s="679"/>
      <c r="Y330" s="695" t="s">
        <v>235</v>
      </c>
      <c r="Z330" s="733" t="s">
        <v>58</v>
      </c>
      <c r="AA330" s="772" t="s">
        <v>150</v>
      </c>
      <c r="AB330" s="756" t="s">
        <v>79</v>
      </c>
      <c r="AC330" s="299" t="s">
        <v>61</v>
      </c>
      <c r="AD330" s="260">
        <f>T330-H330</f>
        <v>0</v>
      </c>
      <c r="AE330" s="678" t="s">
        <v>62</v>
      </c>
      <c r="AF330" s="678"/>
      <c r="AG330" s="678"/>
      <c r="AH330" s="679"/>
    </row>
    <row r="331" spans="1:34" s="251" customFormat="1" ht="159.75" customHeight="1" x14ac:dyDescent="0.25">
      <c r="A331" s="757"/>
      <c r="B331" s="757"/>
      <c r="C331" s="696"/>
      <c r="D331" s="757"/>
      <c r="E331" s="696"/>
      <c r="F331" s="698"/>
      <c r="G331" s="595" t="s">
        <v>50</v>
      </c>
      <c r="H331" s="250">
        <v>17342.5</v>
      </c>
      <c r="I331" s="252" t="s">
        <v>74</v>
      </c>
      <c r="J331" s="256">
        <f>H331</f>
        <v>17342.5</v>
      </c>
      <c r="K331" s="257">
        <f>H332</f>
        <v>18261.599999999999</v>
      </c>
      <c r="L331" s="965">
        <f>H333</f>
        <v>19229.5</v>
      </c>
      <c r="M331" s="757"/>
      <c r="N331" s="734"/>
      <c r="O331" s="767"/>
      <c r="P331" s="734"/>
      <c r="Q331" s="734"/>
      <c r="R331" s="698"/>
      <c r="S331" s="595" t="s">
        <v>50</v>
      </c>
      <c r="T331" s="250">
        <v>17342.5</v>
      </c>
      <c r="U331" s="252" t="s">
        <v>74</v>
      </c>
      <c r="V331" s="256">
        <f>T331</f>
        <v>17342.5</v>
      </c>
      <c r="W331" s="257">
        <f>T332</f>
        <v>18261.599999999999</v>
      </c>
      <c r="X331" s="257">
        <f>T333</f>
        <v>19229.5</v>
      </c>
      <c r="Y331" s="696"/>
      <c r="Z331" s="734"/>
      <c r="AA331" s="774"/>
      <c r="AB331" s="757"/>
      <c r="AC331" s="595" t="s">
        <v>50</v>
      </c>
      <c r="AD331" s="250">
        <f>T331-H331</f>
        <v>0</v>
      </c>
      <c r="AE331" s="252" t="s">
        <v>74</v>
      </c>
      <c r="AF331" s="18">
        <f>V331-J331</f>
        <v>0</v>
      </c>
      <c r="AG331" s="18">
        <f t="shared" ref="AG331" si="209">W331-K331</f>
        <v>0</v>
      </c>
      <c r="AH331" s="18">
        <f t="shared" ref="AH331" si="210">X331-L331</f>
        <v>0</v>
      </c>
    </row>
    <row r="332" spans="1:34" s="251" customFormat="1" ht="65.25" customHeight="1" x14ac:dyDescent="0.25">
      <c r="A332" s="757"/>
      <c r="B332" s="757"/>
      <c r="C332" s="696"/>
      <c r="D332" s="598"/>
      <c r="E332" s="574"/>
      <c r="F332" s="305"/>
      <c r="G332" s="595" t="s">
        <v>51</v>
      </c>
      <c r="H332" s="250">
        <v>18261.599999999999</v>
      </c>
      <c r="I332" s="678" t="s">
        <v>64</v>
      </c>
      <c r="J332" s="678"/>
      <c r="K332" s="678"/>
      <c r="L332" s="678"/>
      <c r="M332" s="757"/>
      <c r="N332" s="734"/>
      <c r="O332" s="767"/>
      <c r="P332" s="562"/>
      <c r="Q332" s="734"/>
      <c r="R332" s="305"/>
      <c r="S332" s="595" t="s">
        <v>51</v>
      </c>
      <c r="T332" s="250">
        <v>18261.599999999999</v>
      </c>
      <c r="U332" s="678" t="s">
        <v>64</v>
      </c>
      <c r="V332" s="678"/>
      <c r="W332" s="678"/>
      <c r="X332" s="679"/>
      <c r="Y332" s="696"/>
      <c r="Z332" s="289"/>
      <c r="AA332" s="592"/>
      <c r="AB332" s="306"/>
      <c r="AC332" s="595" t="s">
        <v>51</v>
      </c>
      <c r="AD332" s="250">
        <f>T332-H332</f>
        <v>0</v>
      </c>
      <c r="AE332" s="678" t="s">
        <v>64</v>
      </c>
      <c r="AF332" s="678"/>
      <c r="AG332" s="678"/>
      <c r="AH332" s="679"/>
    </row>
    <row r="333" spans="1:34" s="251" customFormat="1" ht="211.5" customHeight="1" x14ac:dyDescent="0.25">
      <c r="A333" s="757"/>
      <c r="B333" s="757"/>
      <c r="C333" s="696"/>
      <c r="D333" s="598"/>
      <c r="E333" s="574"/>
      <c r="F333" s="305"/>
      <c r="G333" s="595" t="s">
        <v>52</v>
      </c>
      <c r="H333" s="250">
        <v>19229.5</v>
      </c>
      <c r="I333" s="252" t="s">
        <v>236</v>
      </c>
      <c r="J333" s="300">
        <v>332</v>
      </c>
      <c r="K333" s="301">
        <v>349</v>
      </c>
      <c r="L333" s="970">
        <v>367</v>
      </c>
      <c r="M333" s="757"/>
      <c r="N333" s="734"/>
      <c r="O333" s="767"/>
      <c r="P333" s="562"/>
      <c r="Q333" s="574"/>
      <c r="R333" s="305"/>
      <c r="S333" s="595" t="s">
        <v>52</v>
      </c>
      <c r="T333" s="250">
        <v>19229.5</v>
      </c>
      <c r="U333" s="252" t="s">
        <v>236</v>
      </c>
      <c r="V333" s="300">
        <v>332</v>
      </c>
      <c r="W333" s="301">
        <v>349</v>
      </c>
      <c r="X333" s="301">
        <v>367</v>
      </c>
      <c r="Y333" s="696"/>
      <c r="Z333" s="289"/>
      <c r="AA333" s="592"/>
      <c r="AB333" s="306"/>
      <c r="AC333" s="595" t="s">
        <v>52</v>
      </c>
      <c r="AD333" s="250">
        <f>T333-H333</f>
        <v>0</v>
      </c>
      <c r="AE333" s="252" t="s">
        <v>236</v>
      </c>
      <c r="AF333" s="18">
        <f t="shared" ref="AF333:AF334" si="211">V333-J333</f>
        <v>0</v>
      </c>
      <c r="AG333" s="18">
        <f t="shared" ref="AG333:AG334" si="212">W333-K333</f>
        <v>0</v>
      </c>
      <c r="AH333" s="18">
        <f t="shared" ref="AH333:AH334" si="213">X333-L333</f>
        <v>0</v>
      </c>
    </row>
    <row r="334" spans="1:34" s="251" customFormat="1" ht="177" customHeight="1" x14ac:dyDescent="0.25">
      <c r="A334" s="757"/>
      <c r="B334" s="757"/>
      <c r="C334" s="696"/>
      <c r="D334" s="598"/>
      <c r="E334" s="574"/>
      <c r="F334" s="305"/>
      <c r="G334" s="306"/>
      <c r="H334" s="307"/>
      <c r="I334" s="252" t="s">
        <v>237</v>
      </c>
      <c r="J334" s="362">
        <v>240352</v>
      </c>
      <c r="K334" s="363">
        <v>255479</v>
      </c>
      <c r="L334" s="988">
        <v>269020</v>
      </c>
      <c r="M334" s="757"/>
      <c r="N334" s="734"/>
      <c r="O334" s="767"/>
      <c r="P334" s="562"/>
      <c r="Q334" s="574"/>
      <c r="R334" s="305"/>
      <c r="S334" s="306"/>
      <c r="T334" s="307"/>
      <c r="U334" s="252" t="s">
        <v>237</v>
      </c>
      <c r="V334" s="362">
        <v>240352</v>
      </c>
      <c r="W334" s="363">
        <v>255479</v>
      </c>
      <c r="X334" s="363">
        <v>269020</v>
      </c>
      <c r="Y334" s="696"/>
      <c r="Z334" s="289"/>
      <c r="AA334" s="592"/>
      <c r="AB334" s="306"/>
      <c r="AC334" s="306"/>
      <c r="AD334" s="307"/>
      <c r="AE334" s="252" t="s">
        <v>237</v>
      </c>
      <c r="AF334" s="18">
        <f t="shared" si="211"/>
        <v>0</v>
      </c>
      <c r="AG334" s="18">
        <f t="shared" si="212"/>
        <v>0</v>
      </c>
      <c r="AH334" s="18">
        <f t="shared" si="213"/>
        <v>0</v>
      </c>
    </row>
    <row r="335" spans="1:34" s="251" customFormat="1" ht="130.5" customHeight="1" x14ac:dyDescent="0.25">
      <c r="A335" s="757"/>
      <c r="B335" s="757"/>
      <c r="C335" s="696"/>
      <c r="D335" s="598"/>
      <c r="E335" s="574"/>
      <c r="F335" s="305"/>
      <c r="G335" s="306"/>
      <c r="H335" s="307"/>
      <c r="I335" s="678" t="s">
        <v>67</v>
      </c>
      <c r="J335" s="678"/>
      <c r="K335" s="678"/>
      <c r="L335" s="678"/>
      <c r="M335" s="757"/>
      <c r="N335" s="734"/>
      <c r="O335" s="767"/>
      <c r="P335" s="562"/>
      <c r="Q335" s="574"/>
      <c r="R335" s="305"/>
      <c r="S335" s="306"/>
      <c r="T335" s="307"/>
      <c r="U335" s="678" t="s">
        <v>67</v>
      </c>
      <c r="V335" s="678"/>
      <c r="W335" s="678"/>
      <c r="X335" s="679"/>
      <c r="Y335" s="745"/>
      <c r="Z335" s="292"/>
      <c r="AA335" s="614"/>
      <c r="AB335" s="306"/>
      <c r="AC335" s="306"/>
      <c r="AD335" s="307"/>
      <c r="AE335" s="678" t="s">
        <v>67</v>
      </c>
      <c r="AF335" s="678"/>
      <c r="AG335" s="678"/>
      <c r="AH335" s="679"/>
    </row>
    <row r="336" spans="1:34" s="251" customFormat="1" ht="260.25" customHeight="1" x14ac:dyDescent="0.25">
      <c r="A336" s="306"/>
      <c r="B336" s="306"/>
      <c r="C336" s="286"/>
      <c r="D336" s="598"/>
      <c r="E336" s="574"/>
      <c r="F336" s="305"/>
      <c r="G336" s="306"/>
      <c r="H336" s="307"/>
      <c r="I336" s="252" t="s">
        <v>238</v>
      </c>
      <c r="J336" s="308">
        <f>(J331/J333)</f>
        <v>52.236445783132531</v>
      </c>
      <c r="K336" s="308">
        <f>(K331/K333)</f>
        <v>52.325501432664751</v>
      </c>
      <c r="L336" s="971">
        <f>(L331/L333)</f>
        <v>52.396457765667577</v>
      </c>
      <c r="M336" s="306"/>
      <c r="N336" s="286"/>
      <c r="O336" s="305"/>
      <c r="P336" s="562"/>
      <c r="Q336" s="574"/>
      <c r="R336" s="305"/>
      <c r="S336" s="306"/>
      <c r="T336" s="307"/>
      <c r="U336" s="252" t="s">
        <v>238</v>
      </c>
      <c r="V336" s="308">
        <f>(V331/V333)</f>
        <v>52.236445783132531</v>
      </c>
      <c r="W336" s="308">
        <f>(W331/W333)</f>
        <v>52.325501432664751</v>
      </c>
      <c r="X336" s="308">
        <f>(X331/X333)</f>
        <v>52.396457765667577</v>
      </c>
      <c r="Y336" s="364"/>
      <c r="Z336" s="316"/>
      <c r="AA336" s="591"/>
      <c r="AB336" s="306"/>
      <c r="AC336" s="306"/>
      <c r="AD336" s="307"/>
      <c r="AE336" s="252" t="s">
        <v>238</v>
      </c>
      <c r="AF336" s="18">
        <f>V336-J336</f>
        <v>0</v>
      </c>
      <c r="AG336" s="18">
        <f t="shared" ref="AG336:AG337" si="214">W336-K336</f>
        <v>0</v>
      </c>
      <c r="AH336" s="18">
        <f t="shared" ref="AH336:AH337" si="215">X336-L336</f>
        <v>0</v>
      </c>
    </row>
    <row r="337" spans="1:34" s="251" customFormat="1" ht="240" customHeight="1" x14ac:dyDescent="0.25">
      <c r="A337" s="306"/>
      <c r="B337" s="306"/>
      <c r="C337" s="574"/>
      <c r="D337" s="598"/>
      <c r="E337" s="574"/>
      <c r="F337" s="305"/>
      <c r="G337" s="306"/>
      <c r="H337" s="307"/>
      <c r="I337" s="252" t="s">
        <v>239</v>
      </c>
      <c r="J337" s="308">
        <f>(J331/J334)</f>
        <v>7.2154589934762342E-2</v>
      </c>
      <c r="K337" s="308">
        <f>(K331/K334)</f>
        <v>7.1479847658711668E-2</v>
      </c>
      <c r="L337" s="971">
        <f>(L331/L334)</f>
        <v>7.1479815627090923E-2</v>
      </c>
      <c r="M337" s="306"/>
      <c r="N337" s="286"/>
      <c r="O337" s="583"/>
      <c r="P337" s="562"/>
      <c r="Q337" s="574"/>
      <c r="R337" s="305"/>
      <c r="S337" s="306"/>
      <c r="T337" s="307"/>
      <c r="U337" s="252" t="s">
        <v>239</v>
      </c>
      <c r="V337" s="308">
        <f>(V331/V334)</f>
        <v>7.2154589934762342E-2</v>
      </c>
      <c r="W337" s="308">
        <f>(W331/W334)</f>
        <v>7.1479847658711668E-2</v>
      </c>
      <c r="X337" s="308">
        <f>(X331/X334)</f>
        <v>7.1479815627090923E-2</v>
      </c>
      <c r="Y337" s="309"/>
      <c r="Z337" s="289"/>
      <c r="AA337" s="592"/>
      <c r="AB337" s="306"/>
      <c r="AC337" s="306"/>
      <c r="AD337" s="307"/>
      <c r="AE337" s="252" t="s">
        <v>239</v>
      </c>
      <c r="AF337" s="18">
        <f>V337-J337</f>
        <v>0</v>
      </c>
      <c r="AG337" s="18">
        <f t="shared" si="214"/>
        <v>0</v>
      </c>
      <c r="AH337" s="18">
        <f t="shared" si="215"/>
        <v>0</v>
      </c>
    </row>
    <row r="338" spans="1:34" s="251" customFormat="1" ht="44.25" customHeight="1" x14ac:dyDescent="0.25">
      <c r="A338" s="306"/>
      <c r="B338" s="306"/>
      <c r="C338" s="574"/>
      <c r="D338" s="598"/>
      <c r="E338" s="574"/>
      <c r="F338" s="305"/>
      <c r="G338" s="306"/>
      <c r="H338" s="307"/>
      <c r="I338" s="678" t="s">
        <v>69</v>
      </c>
      <c r="J338" s="678"/>
      <c r="K338" s="678"/>
      <c r="L338" s="678"/>
      <c r="M338" s="520"/>
      <c r="N338" s="590"/>
      <c r="O338" s="521"/>
      <c r="P338" s="590"/>
      <c r="Q338" s="590"/>
      <c r="R338" s="521"/>
      <c r="S338" s="520"/>
      <c r="T338" s="522"/>
      <c r="U338" s="678" t="s">
        <v>69</v>
      </c>
      <c r="V338" s="678"/>
      <c r="W338" s="678"/>
      <c r="X338" s="679"/>
      <c r="Y338" s="520"/>
      <c r="Z338" s="510"/>
      <c r="AA338" s="520"/>
      <c r="AB338" s="520"/>
      <c r="AC338" s="520"/>
      <c r="AD338" s="522"/>
      <c r="AE338" s="678" t="s">
        <v>69</v>
      </c>
      <c r="AF338" s="678"/>
      <c r="AG338" s="678"/>
      <c r="AH338" s="679"/>
    </row>
    <row r="339" spans="1:34" s="251" customFormat="1" ht="211.5" customHeight="1" x14ac:dyDescent="0.25">
      <c r="A339" s="306"/>
      <c r="B339" s="306"/>
      <c r="C339" s="587"/>
      <c r="D339" s="311"/>
      <c r="E339" s="587"/>
      <c r="F339" s="313"/>
      <c r="G339" s="314"/>
      <c r="H339" s="315"/>
      <c r="I339" s="254" t="s">
        <v>324</v>
      </c>
      <c r="J339" s="256">
        <v>100</v>
      </c>
      <c r="K339" s="257">
        <v>105.3</v>
      </c>
      <c r="L339" s="965">
        <v>105.3</v>
      </c>
      <c r="M339" s="314"/>
      <c r="N339" s="328"/>
      <c r="O339" s="596"/>
      <c r="P339" s="570"/>
      <c r="Q339" s="587"/>
      <c r="R339" s="313"/>
      <c r="S339" s="314"/>
      <c r="T339" s="315"/>
      <c r="U339" s="254" t="s">
        <v>324</v>
      </c>
      <c r="V339" s="256">
        <v>100</v>
      </c>
      <c r="W339" s="257">
        <v>106.3</v>
      </c>
      <c r="X339" s="257">
        <v>105.3</v>
      </c>
      <c r="Y339" s="310"/>
      <c r="Z339" s="292"/>
      <c r="AA339" s="614"/>
      <c r="AB339" s="314"/>
      <c r="AC339" s="314"/>
      <c r="AD339" s="315"/>
      <c r="AE339" s="254" t="s">
        <v>324</v>
      </c>
      <c r="AF339" s="18">
        <f>V339-J339</f>
        <v>0</v>
      </c>
      <c r="AG339" s="18">
        <f t="shared" ref="AG339" si="216">W339-K339</f>
        <v>1</v>
      </c>
      <c r="AH339" s="18">
        <f t="shared" ref="AH339" si="217">X339-L339</f>
        <v>0</v>
      </c>
    </row>
    <row r="340" spans="1:34" s="251" customFormat="1" ht="97.5" customHeight="1" x14ac:dyDescent="0.25">
      <c r="A340" s="774"/>
      <c r="B340" s="696"/>
      <c r="C340" s="932" t="s">
        <v>241</v>
      </c>
      <c r="D340" s="757" t="s">
        <v>58</v>
      </c>
      <c r="E340" s="696" t="s">
        <v>242</v>
      </c>
      <c r="F340" s="698" t="s">
        <v>243</v>
      </c>
      <c r="G340" s="478" t="s">
        <v>61</v>
      </c>
      <c r="H340" s="250">
        <f>H341+H342+H343</f>
        <v>35273.800000000003</v>
      </c>
      <c r="I340" s="678" t="s">
        <v>62</v>
      </c>
      <c r="J340" s="678"/>
      <c r="K340" s="678"/>
      <c r="L340" s="679"/>
      <c r="M340" s="774"/>
      <c r="N340" s="696"/>
      <c r="O340" s="696" t="s">
        <v>241</v>
      </c>
      <c r="P340" s="757" t="s">
        <v>58</v>
      </c>
      <c r="Q340" s="696" t="s">
        <v>242</v>
      </c>
      <c r="R340" s="698" t="s">
        <v>243</v>
      </c>
      <c r="S340" s="478" t="s">
        <v>61</v>
      </c>
      <c r="T340" s="250">
        <f>T341+T342+T343</f>
        <v>23526.300000000003</v>
      </c>
      <c r="U340" s="678" t="s">
        <v>62</v>
      </c>
      <c r="V340" s="678"/>
      <c r="W340" s="678"/>
      <c r="X340" s="679"/>
      <c r="Y340" s="695" t="s">
        <v>241</v>
      </c>
      <c r="Z340" s="756" t="s">
        <v>58</v>
      </c>
      <c r="AA340" s="695" t="s">
        <v>242</v>
      </c>
      <c r="AB340" s="698" t="s">
        <v>243</v>
      </c>
      <c r="AC340" s="478" t="s">
        <v>61</v>
      </c>
      <c r="AD340" s="250">
        <f>T340-H340</f>
        <v>-11747.5</v>
      </c>
      <c r="AE340" s="678" t="s">
        <v>62</v>
      </c>
      <c r="AF340" s="678"/>
      <c r="AG340" s="678"/>
      <c r="AH340" s="679"/>
    </row>
    <row r="341" spans="1:34" s="251" customFormat="1" ht="211.5" customHeight="1" x14ac:dyDescent="0.25">
      <c r="A341" s="774"/>
      <c r="B341" s="696"/>
      <c r="C341" s="932"/>
      <c r="D341" s="757"/>
      <c r="E341" s="696"/>
      <c r="F341" s="698"/>
      <c r="G341" s="249" t="s">
        <v>50</v>
      </c>
      <c r="H341" s="250">
        <v>11156.2</v>
      </c>
      <c r="I341" s="252" t="s">
        <v>74</v>
      </c>
      <c r="J341" s="256">
        <f>H341</f>
        <v>11156.2</v>
      </c>
      <c r="K341" s="257">
        <f>H342</f>
        <v>11747.5</v>
      </c>
      <c r="L341" s="257">
        <f>H343</f>
        <v>12370.1</v>
      </c>
      <c r="M341" s="774"/>
      <c r="N341" s="696"/>
      <c r="O341" s="696"/>
      <c r="P341" s="757"/>
      <c r="Q341" s="696"/>
      <c r="R341" s="698"/>
      <c r="S341" s="249" t="s">
        <v>50</v>
      </c>
      <c r="T341" s="250">
        <v>11156.2</v>
      </c>
      <c r="U341" s="252" t="s">
        <v>74</v>
      </c>
      <c r="V341" s="256">
        <f>T341</f>
        <v>11156.2</v>
      </c>
      <c r="W341" s="257">
        <v>0</v>
      </c>
      <c r="X341" s="257">
        <f>T343</f>
        <v>12370.1</v>
      </c>
      <c r="Y341" s="696"/>
      <c r="Z341" s="757"/>
      <c r="AA341" s="696"/>
      <c r="AB341" s="698"/>
      <c r="AC341" s="249" t="s">
        <v>50</v>
      </c>
      <c r="AD341" s="250">
        <f>T341-H341</f>
        <v>0</v>
      </c>
      <c r="AE341" s="252" t="s">
        <v>74</v>
      </c>
      <c r="AF341" s="256">
        <f>AD341</f>
        <v>0</v>
      </c>
      <c r="AG341" s="257">
        <f>AD342</f>
        <v>-11747.5</v>
      </c>
      <c r="AH341" s="257">
        <f>AD343</f>
        <v>0</v>
      </c>
    </row>
    <row r="342" spans="1:34" s="251" customFormat="1" ht="213" customHeight="1" x14ac:dyDescent="0.25">
      <c r="A342" s="774"/>
      <c r="B342" s="696"/>
      <c r="C342" s="932"/>
      <c r="D342" s="304"/>
      <c r="E342" s="696"/>
      <c r="F342" s="305"/>
      <c r="G342" s="249" t="s">
        <v>51</v>
      </c>
      <c r="H342" s="250">
        <v>11747.5</v>
      </c>
      <c r="I342" s="735" t="s">
        <v>64</v>
      </c>
      <c r="J342" s="678"/>
      <c r="K342" s="678"/>
      <c r="L342" s="679"/>
      <c r="M342" s="774"/>
      <c r="N342" s="696"/>
      <c r="O342" s="696"/>
      <c r="P342" s="304"/>
      <c r="Q342" s="696"/>
      <c r="R342" s="305"/>
      <c r="S342" s="249" t="s">
        <v>51</v>
      </c>
      <c r="T342" s="250">
        <v>0</v>
      </c>
      <c r="U342" s="735" t="s">
        <v>64</v>
      </c>
      <c r="V342" s="678"/>
      <c r="W342" s="678"/>
      <c r="X342" s="679"/>
      <c r="Y342" s="696"/>
      <c r="Z342" s="304"/>
      <c r="AA342" s="696"/>
      <c r="AB342" s="305"/>
      <c r="AC342" s="249" t="s">
        <v>51</v>
      </c>
      <c r="AD342" s="250">
        <f>T342-H342</f>
        <v>-11747.5</v>
      </c>
      <c r="AE342" s="735" t="s">
        <v>64</v>
      </c>
      <c r="AF342" s="678"/>
      <c r="AG342" s="678"/>
      <c r="AH342" s="679"/>
    </row>
    <row r="343" spans="1:34" s="251" customFormat="1" ht="211.5" customHeight="1" x14ac:dyDescent="0.25">
      <c r="A343" s="598"/>
      <c r="B343" s="696"/>
      <c r="C343" s="932"/>
      <c r="D343" s="304"/>
      <c r="E343" s="696"/>
      <c r="F343" s="305"/>
      <c r="G343" s="249" t="s">
        <v>52</v>
      </c>
      <c r="H343" s="250">
        <v>12370.1</v>
      </c>
      <c r="I343" s="252" t="s">
        <v>244</v>
      </c>
      <c r="J343" s="300">
        <v>150</v>
      </c>
      <c r="K343" s="301">
        <v>158</v>
      </c>
      <c r="L343" s="301">
        <v>166</v>
      </c>
      <c r="M343" s="246"/>
      <c r="N343" s="696"/>
      <c r="O343" s="696"/>
      <c r="P343" s="304"/>
      <c r="Q343" s="696"/>
      <c r="R343" s="305"/>
      <c r="S343" s="249" t="s">
        <v>52</v>
      </c>
      <c r="T343" s="250">
        <v>12370.1</v>
      </c>
      <c r="U343" s="252" t="s">
        <v>244</v>
      </c>
      <c r="V343" s="300">
        <v>150</v>
      </c>
      <c r="W343" s="432">
        <v>0</v>
      </c>
      <c r="X343" s="301">
        <v>166</v>
      </c>
      <c r="Y343" s="696"/>
      <c r="Z343" s="304"/>
      <c r="AA343" s="696"/>
      <c r="AB343" s="305"/>
      <c r="AC343" s="249" t="s">
        <v>52</v>
      </c>
      <c r="AD343" s="250">
        <f>T343-H343</f>
        <v>0</v>
      </c>
      <c r="AE343" s="252" t="s">
        <v>244</v>
      </c>
      <c r="AF343" s="18">
        <f t="shared" ref="AF343:AF344" si="218">V343-J343</f>
        <v>0</v>
      </c>
      <c r="AG343" s="18">
        <f t="shared" ref="AG343:AG344" si="219">W343-K343</f>
        <v>-158</v>
      </c>
      <c r="AH343" s="18">
        <f t="shared" ref="AH343:AH344" si="220">X343-L343</f>
        <v>0</v>
      </c>
    </row>
    <row r="344" spans="1:34" s="251" customFormat="1" ht="211.5" customHeight="1" x14ac:dyDescent="0.25">
      <c r="A344" s="598"/>
      <c r="B344" s="696"/>
      <c r="C344" s="932"/>
      <c r="D344" s="304"/>
      <c r="E344" s="696"/>
      <c r="F344" s="305"/>
      <c r="G344" s="249"/>
      <c r="H344" s="250"/>
      <c r="I344" s="252" t="s">
        <v>245</v>
      </c>
      <c r="J344" s="362">
        <v>20000</v>
      </c>
      <c r="K344" s="363">
        <v>21060</v>
      </c>
      <c r="L344" s="363">
        <v>22176</v>
      </c>
      <c r="M344" s="246"/>
      <c r="N344" s="696"/>
      <c r="O344" s="696"/>
      <c r="P344" s="304"/>
      <c r="Q344" s="696"/>
      <c r="R344" s="305"/>
      <c r="S344" s="249"/>
      <c r="T344" s="250"/>
      <c r="U344" s="252" t="s">
        <v>245</v>
      </c>
      <c r="V344" s="362">
        <v>20000</v>
      </c>
      <c r="W344" s="432">
        <v>0</v>
      </c>
      <c r="X344" s="363">
        <v>22176</v>
      </c>
      <c r="Y344" s="696"/>
      <c r="Z344" s="304"/>
      <c r="AA344" s="696"/>
      <c r="AB344" s="305"/>
      <c r="AC344" s="249"/>
      <c r="AD344" s="250"/>
      <c r="AE344" s="252" t="s">
        <v>245</v>
      </c>
      <c r="AF344" s="18">
        <f t="shared" si="218"/>
        <v>0</v>
      </c>
      <c r="AG344" s="18">
        <f t="shared" si="219"/>
        <v>-21060</v>
      </c>
      <c r="AH344" s="18">
        <f t="shared" si="220"/>
        <v>0</v>
      </c>
    </row>
    <row r="345" spans="1:34" s="251" customFormat="1" ht="179.25" customHeight="1" x14ac:dyDescent="0.25">
      <c r="A345" s="598"/>
      <c r="B345" s="696"/>
      <c r="C345" s="932"/>
      <c r="D345" s="304"/>
      <c r="E345" s="696"/>
      <c r="F345" s="305"/>
      <c r="G345" s="306"/>
      <c r="H345" s="307"/>
      <c r="I345" s="735" t="s">
        <v>67</v>
      </c>
      <c r="J345" s="678"/>
      <c r="K345" s="678"/>
      <c r="L345" s="679"/>
      <c r="M345" s="246"/>
      <c r="N345" s="696"/>
      <c r="O345" s="696"/>
      <c r="P345" s="304"/>
      <c r="Q345" s="696"/>
      <c r="R345" s="305"/>
      <c r="S345" s="306"/>
      <c r="T345" s="307"/>
      <c r="U345" s="735" t="s">
        <v>67</v>
      </c>
      <c r="V345" s="678"/>
      <c r="W345" s="678"/>
      <c r="X345" s="679"/>
      <c r="Y345" s="696"/>
      <c r="Z345" s="304"/>
      <c r="AA345" s="696"/>
      <c r="AB345" s="305"/>
      <c r="AC345" s="306"/>
      <c r="AD345" s="307"/>
      <c r="AE345" s="735" t="s">
        <v>67</v>
      </c>
      <c r="AF345" s="678"/>
      <c r="AG345" s="678"/>
      <c r="AH345" s="679"/>
    </row>
    <row r="346" spans="1:34" s="251" customFormat="1" ht="211.5" customHeight="1" x14ac:dyDescent="0.25">
      <c r="A346" s="598"/>
      <c r="B346" s="696"/>
      <c r="C346" s="932"/>
      <c r="D346" s="304"/>
      <c r="E346" s="696"/>
      <c r="F346" s="305"/>
      <c r="G346" s="306"/>
      <c r="H346" s="307"/>
      <c r="I346" s="252" t="s">
        <v>246</v>
      </c>
      <c r="J346" s="367">
        <f>(J341/J343)</f>
        <v>74.37466666666667</v>
      </c>
      <c r="K346" s="367">
        <f>(K341/K343)</f>
        <v>74.351265822784811</v>
      </c>
      <c r="L346" s="367">
        <f>(L341/L343)</f>
        <v>74.518674698795181</v>
      </c>
      <c r="M346" s="246"/>
      <c r="N346" s="696"/>
      <c r="O346" s="696"/>
      <c r="P346" s="304"/>
      <c r="Q346" s="696"/>
      <c r="R346" s="305"/>
      <c r="S346" s="306"/>
      <c r="T346" s="307"/>
      <c r="U346" s="252" t="s">
        <v>246</v>
      </c>
      <c r="V346" s="367">
        <f>(V341/V343)</f>
        <v>74.37466666666667</v>
      </c>
      <c r="W346" s="367">
        <v>0</v>
      </c>
      <c r="X346" s="367">
        <f>(X341/X343)</f>
        <v>74.518674698795181</v>
      </c>
      <c r="Y346" s="696"/>
      <c r="Z346" s="304"/>
      <c r="AA346" s="696"/>
      <c r="AB346" s="305"/>
      <c r="AC346" s="306"/>
      <c r="AD346" s="307"/>
      <c r="AE346" s="252" t="s">
        <v>246</v>
      </c>
      <c r="AF346" s="18">
        <f>V346-J346</f>
        <v>0</v>
      </c>
      <c r="AG346" s="18">
        <f t="shared" ref="AG346:AG347" si="221">W346-K346</f>
        <v>-74.351265822784811</v>
      </c>
      <c r="AH346" s="18">
        <f t="shared" ref="AH346:AH347" si="222">X346-L346</f>
        <v>0</v>
      </c>
    </row>
    <row r="347" spans="1:34" s="251" customFormat="1" ht="211.5" customHeight="1" x14ac:dyDescent="0.25">
      <c r="A347" s="598"/>
      <c r="B347" s="696"/>
      <c r="C347" s="932"/>
      <c r="D347" s="304"/>
      <c r="E347" s="696"/>
      <c r="F347" s="305"/>
      <c r="G347" s="306"/>
      <c r="H347" s="307"/>
      <c r="I347" s="252" t="s">
        <v>247</v>
      </c>
      <c r="J347" s="308">
        <f>(J341/J344)</f>
        <v>0.55781000000000003</v>
      </c>
      <c r="K347" s="308">
        <f>(K341/K344)</f>
        <v>0.55781101614434947</v>
      </c>
      <c r="L347" s="308">
        <f>(L341/L344)</f>
        <v>0.55781475468975472</v>
      </c>
      <c r="M347" s="246"/>
      <c r="N347" s="696"/>
      <c r="O347" s="696"/>
      <c r="P347" s="304"/>
      <c r="Q347" s="696"/>
      <c r="R347" s="305"/>
      <c r="S347" s="306"/>
      <c r="T347" s="307"/>
      <c r="U347" s="252" t="s">
        <v>247</v>
      </c>
      <c r="V347" s="308">
        <f>(V341/V344)</f>
        <v>0.55781000000000003</v>
      </c>
      <c r="W347" s="308">
        <v>0</v>
      </c>
      <c r="X347" s="308">
        <f>(X341/X344)</f>
        <v>0.55781475468975472</v>
      </c>
      <c r="Y347" s="696"/>
      <c r="Z347" s="304"/>
      <c r="AA347" s="696"/>
      <c r="AB347" s="305"/>
      <c r="AC347" s="306"/>
      <c r="AD347" s="307"/>
      <c r="AE347" s="252" t="s">
        <v>247</v>
      </c>
      <c r="AF347" s="18">
        <f>V347-J347</f>
        <v>0</v>
      </c>
      <c r="AG347" s="18">
        <f t="shared" si="221"/>
        <v>-0.55781101614434947</v>
      </c>
      <c r="AH347" s="18">
        <f t="shared" si="222"/>
        <v>0</v>
      </c>
    </row>
    <row r="348" spans="1:34" s="251" customFormat="1" ht="211.5" customHeight="1" x14ac:dyDescent="0.25">
      <c r="A348" s="598"/>
      <c r="B348" s="574"/>
      <c r="C348" s="932"/>
      <c r="D348" s="304"/>
      <c r="E348" s="696"/>
      <c r="F348" s="305"/>
      <c r="G348" s="306"/>
      <c r="H348" s="307"/>
      <c r="I348" s="735" t="s">
        <v>69</v>
      </c>
      <c r="J348" s="678"/>
      <c r="K348" s="678"/>
      <c r="L348" s="679"/>
      <c r="M348" s="246"/>
      <c r="N348" s="302"/>
      <c r="O348" s="696"/>
      <c r="P348" s="304"/>
      <c r="Q348" s="696"/>
      <c r="R348" s="305"/>
      <c r="S348" s="306"/>
      <c r="T348" s="307"/>
      <c r="U348" s="735" t="s">
        <v>69</v>
      </c>
      <c r="V348" s="678"/>
      <c r="W348" s="678"/>
      <c r="X348" s="679"/>
      <c r="Y348" s="696"/>
      <c r="Z348" s="304"/>
      <c r="AA348" s="696"/>
      <c r="AB348" s="305"/>
      <c r="AC348" s="306"/>
      <c r="AD348" s="307"/>
      <c r="AE348" s="735" t="s">
        <v>69</v>
      </c>
      <c r="AF348" s="678"/>
      <c r="AG348" s="678"/>
      <c r="AH348" s="679"/>
    </row>
    <row r="349" spans="1:34" s="251" customFormat="1" ht="276.75" customHeight="1" x14ac:dyDescent="0.25">
      <c r="A349" s="598"/>
      <c r="B349" s="574"/>
      <c r="C349" s="933"/>
      <c r="D349" s="356"/>
      <c r="E349" s="745"/>
      <c r="F349" s="313"/>
      <c r="G349" s="314"/>
      <c r="H349" s="315"/>
      <c r="I349" s="254" t="s">
        <v>240</v>
      </c>
      <c r="J349" s="256">
        <v>100</v>
      </c>
      <c r="K349" s="257">
        <v>105.3</v>
      </c>
      <c r="L349" s="257">
        <v>105.3</v>
      </c>
      <c r="M349" s="311"/>
      <c r="N349" s="312"/>
      <c r="O349" s="745"/>
      <c r="P349" s="356"/>
      <c r="Q349" s="745"/>
      <c r="R349" s="313"/>
      <c r="S349" s="314"/>
      <c r="T349" s="315"/>
      <c r="U349" s="254" t="s">
        <v>318</v>
      </c>
      <c r="V349" s="256">
        <v>100</v>
      </c>
      <c r="W349" s="257">
        <v>0</v>
      </c>
      <c r="X349" s="257">
        <v>110.9</v>
      </c>
      <c r="Y349" s="745"/>
      <c r="Z349" s="356"/>
      <c r="AA349" s="745"/>
      <c r="AB349" s="313"/>
      <c r="AC349" s="314"/>
      <c r="AD349" s="315"/>
      <c r="AE349" s="254" t="s">
        <v>240</v>
      </c>
      <c r="AF349" s="18">
        <f>V349-J349</f>
        <v>0</v>
      </c>
      <c r="AG349" s="18">
        <f t="shared" ref="AG349" si="223">W349-K349</f>
        <v>-105.3</v>
      </c>
      <c r="AH349" s="18">
        <f t="shared" ref="AH349" si="224">X349-L349</f>
        <v>5.6000000000000085</v>
      </c>
    </row>
    <row r="350" spans="1:34" s="251" customFormat="1" ht="52.5" customHeight="1" x14ac:dyDescent="0.25">
      <c r="A350" s="774"/>
      <c r="B350" s="734"/>
      <c r="C350" s="931" t="s">
        <v>248</v>
      </c>
      <c r="D350" s="733" t="s">
        <v>58</v>
      </c>
      <c r="E350" s="695" t="s">
        <v>249</v>
      </c>
      <c r="F350" s="317" t="s">
        <v>79</v>
      </c>
      <c r="G350" s="299" t="s">
        <v>61</v>
      </c>
      <c r="H350" s="260">
        <f>H351+H352+H353</f>
        <v>4742.7</v>
      </c>
      <c r="I350" s="678" t="s">
        <v>62</v>
      </c>
      <c r="J350" s="678"/>
      <c r="K350" s="678"/>
      <c r="L350" s="679"/>
      <c r="M350" s="772"/>
      <c r="N350" s="733"/>
      <c r="O350" s="695" t="s">
        <v>248</v>
      </c>
      <c r="P350" s="733" t="s">
        <v>58</v>
      </c>
      <c r="Q350" s="695" t="s">
        <v>249</v>
      </c>
      <c r="R350" s="317" t="s">
        <v>79</v>
      </c>
      <c r="S350" s="299" t="s">
        <v>61</v>
      </c>
      <c r="T350" s="260">
        <f>T351+T352+T353</f>
        <v>4742.7</v>
      </c>
      <c r="U350" s="678" t="s">
        <v>62</v>
      </c>
      <c r="V350" s="678"/>
      <c r="W350" s="678"/>
      <c r="X350" s="679"/>
      <c r="Y350" s="695" t="s">
        <v>248</v>
      </c>
      <c r="Z350" s="733" t="s">
        <v>58</v>
      </c>
      <c r="AA350" s="695" t="s">
        <v>249</v>
      </c>
      <c r="AB350" s="317" t="s">
        <v>79</v>
      </c>
      <c r="AC350" s="299" t="s">
        <v>61</v>
      </c>
      <c r="AD350" s="260">
        <f>T350-H350</f>
        <v>0</v>
      </c>
      <c r="AE350" s="678" t="s">
        <v>62</v>
      </c>
      <c r="AF350" s="678"/>
      <c r="AG350" s="678"/>
      <c r="AH350" s="679"/>
    </row>
    <row r="351" spans="1:34" s="251" customFormat="1" ht="153.75" customHeight="1" x14ac:dyDescent="0.25">
      <c r="A351" s="774"/>
      <c r="B351" s="734"/>
      <c r="C351" s="932"/>
      <c r="D351" s="734"/>
      <c r="E351" s="696"/>
      <c r="F351" s="306"/>
      <c r="G351" s="249" t="s">
        <v>50</v>
      </c>
      <c r="H351" s="250">
        <v>1500</v>
      </c>
      <c r="I351" s="252" t="s">
        <v>74</v>
      </c>
      <c r="J351" s="256">
        <f>H351</f>
        <v>1500</v>
      </c>
      <c r="K351" s="257">
        <f>H352</f>
        <v>1579.5</v>
      </c>
      <c r="L351" s="257">
        <f>H353</f>
        <v>1663.2</v>
      </c>
      <c r="M351" s="774"/>
      <c r="N351" s="734"/>
      <c r="O351" s="696"/>
      <c r="P351" s="734"/>
      <c r="Q351" s="696"/>
      <c r="R351" s="306"/>
      <c r="S351" s="249" t="s">
        <v>50</v>
      </c>
      <c r="T351" s="250">
        <v>1500</v>
      </c>
      <c r="U351" s="252" t="s">
        <v>74</v>
      </c>
      <c r="V351" s="256">
        <f>T351</f>
        <v>1500</v>
      </c>
      <c r="W351" s="257">
        <f>T352</f>
        <v>1579.5</v>
      </c>
      <c r="X351" s="257">
        <f>T353</f>
        <v>1663.2</v>
      </c>
      <c r="Y351" s="696"/>
      <c r="Z351" s="734"/>
      <c r="AA351" s="696"/>
      <c r="AB351" s="306"/>
      <c r="AC351" s="249" t="s">
        <v>50</v>
      </c>
      <c r="AD351" s="250">
        <f>T351-H351</f>
        <v>0</v>
      </c>
      <c r="AE351" s="252" t="s">
        <v>74</v>
      </c>
      <c r="AF351" s="18">
        <f>V351-J351</f>
        <v>0</v>
      </c>
      <c r="AG351" s="18">
        <f t="shared" ref="AG351" si="225">W351-K351</f>
        <v>0</v>
      </c>
      <c r="AH351" s="18">
        <f t="shared" ref="AH351" si="226">X351-L351</f>
        <v>0</v>
      </c>
    </row>
    <row r="352" spans="1:34" s="251" customFormat="1" ht="56.25" customHeight="1" x14ac:dyDescent="0.25">
      <c r="A352" s="774"/>
      <c r="B352" s="734"/>
      <c r="C352" s="932"/>
      <c r="D352" s="734"/>
      <c r="E352" s="696"/>
      <c r="F352" s="306"/>
      <c r="G352" s="249" t="s">
        <v>51</v>
      </c>
      <c r="H352" s="250">
        <v>1579.5</v>
      </c>
      <c r="I352" s="735" t="s">
        <v>64</v>
      </c>
      <c r="J352" s="678"/>
      <c r="K352" s="678"/>
      <c r="L352" s="679"/>
      <c r="M352" s="774"/>
      <c r="N352" s="734"/>
      <c r="O352" s="696"/>
      <c r="P352" s="734"/>
      <c r="Q352" s="696"/>
      <c r="R352" s="306"/>
      <c r="S352" s="249" t="s">
        <v>51</v>
      </c>
      <c r="T352" s="250">
        <v>1579.5</v>
      </c>
      <c r="U352" s="735" t="s">
        <v>64</v>
      </c>
      <c r="V352" s="678"/>
      <c r="W352" s="678"/>
      <c r="X352" s="679"/>
      <c r="Y352" s="696"/>
      <c r="Z352" s="734"/>
      <c r="AA352" s="696"/>
      <c r="AB352" s="306"/>
      <c r="AC352" s="249" t="s">
        <v>51</v>
      </c>
      <c r="AD352" s="250">
        <f>T352-H352</f>
        <v>0</v>
      </c>
      <c r="AE352" s="735" t="s">
        <v>64</v>
      </c>
      <c r="AF352" s="678"/>
      <c r="AG352" s="678"/>
      <c r="AH352" s="679"/>
    </row>
    <row r="353" spans="1:34" s="251" customFormat="1" ht="211.5" customHeight="1" x14ac:dyDescent="0.25">
      <c r="A353" s="774"/>
      <c r="B353" s="734"/>
      <c r="C353" s="932"/>
      <c r="D353" s="734"/>
      <c r="E353" s="696"/>
      <c r="F353" s="306"/>
      <c r="G353" s="249" t="s">
        <v>52</v>
      </c>
      <c r="H353" s="250">
        <v>1663.2</v>
      </c>
      <c r="I353" s="252" t="s">
        <v>236</v>
      </c>
      <c r="J353" s="300">
        <v>20</v>
      </c>
      <c r="K353" s="301">
        <v>21</v>
      </c>
      <c r="L353" s="301">
        <v>22</v>
      </c>
      <c r="M353" s="774"/>
      <c r="N353" s="734"/>
      <c r="O353" s="696"/>
      <c r="P353" s="734"/>
      <c r="Q353" s="696"/>
      <c r="R353" s="306"/>
      <c r="S353" s="249" t="s">
        <v>52</v>
      </c>
      <c r="T353" s="250">
        <v>1663.2</v>
      </c>
      <c r="U353" s="252" t="s">
        <v>236</v>
      </c>
      <c r="V353" s="300">
        <v>20</v>
      </c>
      <c r="W353" s="301">
        <v>21</v>
      </c>
      <c r="X353" s="301">
        <v>22</v>
      </c>
      <c r="Y353" s="696"/>
      <c r="Z353" s="734"/>
      <c r="AA353" s="696"/>
      <c r="AB353" s="306"/>
      <c r="AC353" s="249" t="s">
        <v>52</v>
      </c>
      <c r="AD353" s="250">
        <f>T353-H353</f>
        <v>0</v>
      </c>
      <c r="AE353" s="252" t="s">
        <v>236</v>
      </c>
      <c r="AF353" s="18">
        <f t="shared" ref="AF353:AF354" si="227">V353-J353</f>
        <v>0</v>
      </c>
      <c r="AG353" s="18">
        <f t="shared" ref="AG353:AG354" si="228">W353-K353</f>
        <v>0</v>
      </c>
      <c r="AH353" s="18">
        <f t="shared" ref="AH353:AH354" si="229">X353-L353</f>
        <v>0</v>
      </c>
    </row>
    <row r="354" spans="1:34" s="251" customFormat="1" ht="211.5" customHeight="1" x14ac:dyDescent="0.25">
      <c r="A354" s="592"/>
      <c r="B354" s="734"/>
      <c r="C354" s="932"/>
      <c r="D354" s="289"/>
      <c r="E354" s="309"/>
      <c r="F354" s="306"/>
      <c r="G354" s="249"/>
      <c r="H354" s="250"/>
      <c r="I354" s="252" t="s">
        <v>250</v>
      </c>
      <c r="J354" s="256">
        <v>5000</v>
      </c>
      <c r="K354" s="363">
        <v>5265</v>
      </c>
      <c r="L354" s="363">
        <v>5544</v>
      </c>
      <c r="M354" s="309"/>
      <c r="N354" s="734"/>
      <c r="O354" s="696"/>
      <c r="P354" s="289"/>
      <c r="Q354" s="309"/>
      <c r="R354" s="306"/>
      <c r="S354" s="249"/>
      <c r="T354" s="250"/>
      <c r="U354" s="252" t="s">
        <v>250</v>
      </c>
      <c r="V354" s="256">
        <v>5000</v>
      </c>
      <c r="W354" s="363">
        <v>5265</v>
      </c>
      <c r="X354" s="363">
        <v>5544</v>
      </c>
      <c r="Y354" s="696"/>
      <c r="Z354" s="289"/>
      <c r="AA354" s="309"/>
      <c r="AB354" s="306"/>
      <c r="AC354" s="249"/>
      <c r="AD354" s="250"/>
      <c r="AE354" s="252" t="s">
        <v>250</v>
      </c>
      <c r="AF354" s="18">
        <f t="shared" si="227"/>
        <v>0</v>
      </c>
      <c r="AG354" s="18">
        <f t="shared" si="228"/>
        <v>0</v>
      </c>
      <c r="AH354" s="18">
        <f t="shared" si="229"/>
        <v>0</v>
      </c>
    </row>
    <row r="355" spans="1:34" s="251" customFormat="1" ht="61.5" customHeight="1" x14ac:dyDescent="0.25">
      <c r="A355" s="598"/>
      <c r="B355" s="734"/>
      <c r="C355" s="932"/>
      <c r="D355" s="289"/>
      <c r="E355" s="309"/>
      <c r="F355" s="306"/>
      <c r="G355" s="306"/>
      <c r="H355" s="307"/>
      <c r="I355" s="735" t="s">
        <v>67</v>
      </c>
      <c r="J355" s="678"/>
      <c r="K355" s="678"/>
      <c r="L355" s="679"/>
      <c r="M355" s="246"/>
      <c r="N355" s="734"/>
      <c r="O355" s="696"/>
      <c r="P355" s="289"/>
      <c r="Q355" s="309"/>
      <c r="R355" s="306"/>
      <c r="S355" s="306"/>
      <c r="T355" s="307"/>
      <c r="U355" s="735" t="s">
        <v>67</v>
      </c>
      <c r="V355" s="678"/>
      <c r="W355" s="678"/>
      <c r="X355" s="679"/>
      <c r="Y355" s="696"/>
      <c r="Z355" s="289"/>
      <c r="AA355" s="309"/>
      <c r="AB355" s="306"/>
      <c r="AC355" s="306"/>
      <c r="AD355" s="307"/>
      <c r="AE355" s="735" t="s">
        <v>67</v>
      </c>
      <c r="AF355" s="678"/>
      <c r="AG355" s="678"/>
      <c r="AH355" s="679"/>
    </row>
    <row r="356" spans="1:34" s="251" customFormat="1" ht="211.5" customHeight="1" x14ac:dyDescent="0.25">
      <c r="A356" s="598"/>
      <c r="B356" s="734"/>
      <c r="C356" s="932"/>
      <c r="D356" s="289"/>
      <c r="E356" s="309"/>
      <c r="F356" s="306"/>
      <c r="G356" s="306"/>
      <c r="H356" s="307"/>
      <c r="I356" s="252" t="s">
        <v>251</v>
      </c>
      <c r="J356" s="367">
        <f>(J351/J353)</f>
        <v>75</v>
      </c>
      <c r="K356" s="367">
        <f>(K351/K353)</f>
        <v>75.214285714285708</v>
      </c>
      <c r="L356" s="367">
        <f>(L351/L353)</f>
        <v>75.600000000000009</v>
      </c>
      <c r="M356" s="246"/>
      <c r="N356" s="734"/>
      <c r="O356" s="696"/>
      <c r="P356" s="289"/>
      <c r="Q356" s="309"/>
      <c r="R356" s="306"/>
      <c r="S356" s="306"/>
      <c r="T356" s="307"/>
      <c r="U356" s="252" t="s">
        <v>251</v>
      </c>
      <c r="V356" s="367">
        <f>(V351/V353)</f>
        <v>75</v>
      </c>
      <c r="W356" s="367">
        <f>(W351/W353)</f>
        <v>75.214285714285708</v>
      </c>
      <c r="X356" s="367">
        <f>(X351/X353)</f>
        <v>75.600000000000009</v>
      </c>
      <c r="Y356" s="696"/>
      <c r="Z356" s="289"/>
      <c r="AA356" s="309"/>
      <c r="AB356" s="306"/>
      <c r="AC356" s="306"/>
      <c r="AD356" s="307"/>
      <c r="AE356" s="252" t="s">
        <v>251</v>
      </c>
      <c r="AF356" s="18">
        <f t="shared" ref="AF356:AF357" si="230">V356-J356</f>
        <v>0</v>
      </c>
      <c r="AG356" s="18">
        <f t="shared" ref="AG356:AG357" si="231">W356-K356</f>
        <v>0</v>
      </c>
      <c r="AH356" s="18">
        <f t="shared" ref="AH356:AH357" si="232">X356-L356</f>
        <v>0</v>
      </c>
    </row>
    <row r="357" spans="1:34" s="251" customFormat="1" ht="211.5" customHeight="1" x14ac:dyDescent="0.25">
      <c r="A357" s="598"/>
      <c r="B357" s="734"/>
      <c r="C357" s="932"/>
      <c r="D357" s="289"/>
      <c r="E357" s="309"/>
      <c r="F357" s="306"/>
      <c r="G357" s="306"/>
      <c r="H357" s="307"/>
      <c r="I357" s="252" t="s">
        <v>239</v>
      </c>
      <c r="J357" s="367">
        <f>(J351/J354)</f>
        <v>0.3</v>
      </c>
      <c r="K357" s="367">
        <f>(K351/K354)</f>
        <v>0.3</v>
      </c>
      <c r="L357" s="367">
        <f>(L351/L354)</f>
        <v>0.3</v>
      </c>
      <c r="M357" s="246"/>
      <c r="N357" s="734"/>
      <c r="O357" s="696"/>
      <c r="P357" s="289"/>
      <c r="Q357" s="309"/>
      <c r="R357" s="306"/>
      <c r="S357" s="306"/>
      <c r="T357" s="307"/>
      <c r="U357" s="252" t="s">
        <v>239</v>
      </c>
      <c r="V357" s="367">
        <f>(V351/V354)</f>
        <v>0.3</v>
      </c>
      <c r="W357" s="367">
        <f>(W351/W354)</f>
        <v>0.3</v>
      </c>
      <c r="X357" s="367">
        <f>(X351/X354)</f>
        <v>0.3</v>
      </c>
      <c r="Y357" s="696"/>
      <c r="Z357" s="289"/>
      <c r="AA357" s="309"/>
      <c r="AB357" s="306"/>
      <c r="AC357" s="306"/>
      <c r="AD357" s="307"/>
      <c r="AE357" s="252" t="s">
        <v>239</v>
      </c>
      <c r="AF357" s="18">
        <f t="shared" si="230"/>
        <v>0</v>
      </c>
      <c r="AG357" s="18">
        <f t="shared" si="231"/>
        <v>0</v>
      </c>
      <c r="AH357" s="18">
        <f t="shared" si="232"/>
        <v>0</v>
      </c>
    </row>
    <row r="358" spans="1:34" s="251" customFormat="1" ht="55.5" customHeight="1" x14ac:dyDescent="0.25">
      <c r="A358" s="520"/>
      <c r="B358" s="734"/>
      <c r="C358" s="521"/>
      <c r="D358" s="510"/>
      <c r="E358" s="520"/>
      <c r="F358" s="520"/>
      <c r="G358" s="520"/>
      <c r="H358" s="522"/>
      <c r="I358" s="735" t="s">
        <v>69</v>
      </c>
      <c r="J358" s="678"/>
      <c r="K358" s="678"/>
      <c r="L358" s="679"/>
      <c r="M358" s="520"/>
      <c r="N358" s="734"/>
      <c r="O358" s="520"/>
      <c r="P358" s="510"/>
      <c r="Q358" s="520"/>
      <c r="R358" s="520"/>
      <c r="S358" s="520"/>
      <c r="T358" s="522"/>
      <c r="U358" s="735" t="s">
        <v>69</v>
      </c>
      <c r="V358" s="678"/>
      <c r="W358" s="678"/>
      <c r="X358" s="679"/>
      <c r="Y358" s="520"/>
      <c r="Z358" s="510"/>
      <c r="AA358" s="520"/>
      <c r="AB358" s="520"/>
      <c r="AC358" s="520"/>
      <c r="AD358" s="522"/>
      <c r="AE358" s="735" t="s">
        <v>69</v>
      </c>
      <c r="AF358" s="678"/>
      <c r="AG358" s="678"/>
      <c r="AH358" s="679"/>
    </row>
    <row r="359" spans="1:34" s="251" customFormat="1" ht="211.5" customHeight="1" x14ac:dyDescent="0.25">
      <c r="A359" s="311"/>
      <c r="B359" s="802"/>
      <c r="C359" s="596"/>
      <c r="D359" s="292"/>
      <c r="E359" s="310"/>
      <c r="F359" s="314"/>
      <c r="G359" s="314"/>
      <c r="H359" s="315"/>
      <c r="I359" s="254" t="s">
        <v>240</v>
      </c>
      <c r="J359" s="256">
        <v>100</v>
      </c>
      <c r="K359" s="257">
        <v>105.3</v>
      </c>
      <c r="L359" s="257">
        <v>105.3</v>
      </c>
      <c r="M359" s="311"/>
      <c r="N359" s="802"/>
      <c r="O359" s="310"/>
      <c r="P359" s="292"/>
      <c r="Q359" s="310"/>
      <c r="R359" s="314"/>
      <c r="S359" s="314"/>
      <c r="T359" s="315"/>
      <c r="U359" s="254" t="s">
        <v>240</v>
      </c>
      <c r="V359" s="256">
        <v>100</v>
      </c>
      <c r="W359" s="257">
        <v>105.3</v>
      </c>
      <c r="X359" s="257">
        <v>105.3</v>
      </c>
      <c r="Y359" s="310"/>
      <c r="Z359" s="292"/>
      <c r="AA359" s="310"/>
      <c r="AB359" s="314"/>
      <c r="AC359" s="314"/>
      <c r="AD359" s="315"/>
      <c r="AE359" s="254" t="s">
        <v>240</v>
      </c>
      <c r="AF359" s="18">
        <f>V359-J359</f>
        <v>0</v>
      </c>
      <c r="AG359" s="18">
        <f t="shared" ref="AG359" si="233">W359-K359</f>
        <v>0</v>
      </c>
      <c r="AH359" s="18">
        <f t="shared" ref="AH359" si="234">X359-L359</f>
        <v>0</v>
      </c>
    </row>
    <row r="360" spans="1:34" s="251" customFormat="1" ht="105" customHeight="1" x14ac:dyDescent="0.25">
      <c r="A360" s="340"/>
      <c r="B360" s="341"/>
      <c r="C360" s="334"/>
      <c r="D360" s="368"/>
      <c r="E360" s="721" t="s">
        <v>102</v>
      </c>
      <c r="F360" s="754"/>
      <c r="G360" s="369" t="s">
        <v>61</v>
      </c>
      <c r="H360" s="370">
        <f>H361+H362+H363</f>
        <v>94850.1</v>
      </c>
      <c r="I360" s="371"/>
      <c r="J360" s="338"/>
      <c r="K360" s="338"/>
      <c r="L360" s="339"/>
      <c r="M360" s="333"/>
      <c r="N360" s="334"/>
      <c r="O360" s="334"/>
      <c r="P360" s="368"/>
      <c r="Q360" s="721" t="s">
        <v>102</v>
      </c>
      <c r="R360" s="754"/>
      <c r="S360" s="369" t="s">
        <v>61</v>
      </c>
      <c r="T360" s="370">
        <f>T361+T362+T363</f>
        <v>83102.600000000006</v>
      </c>
      <c r="U360" s="371"/>
      <c r="V360" s="338"/>
      <c r="W360" s="338"/>
      <c r="X360" s="339"/>
      <c r="Y360" s="334"/>
      <c r="Z360" s="368"/>
      <c r="AA360" s="721" t="s">
        <v>102</v>
      </c>
      <c r="AB360" s="754"/>
      <c r="AC360" s="369" t="s">
        <v>61</v>
      </c>
      <c r="AD360" s="370">
        <f>AD361+AD362+AD363</f>
        <v>-11747.5</v>
      </c>
      <c r="AE360" s="371"/>
      <c r="AF360" s="338"/>
      <c r="AG360" s="338"/>
      <c r="AH360" s="339"/>
    </row>
    <row r="361" spans="1:34" s="251" customFormat="1" ht="54.75" customHeight="1" x14ac:dyDescent="0.25">
      <c r="A361" s="340"/>
      <c r="B361" s="341"/>
      <c r="C361" s="341"/>
      <c r="D361" s="342"/>
      <c r="E361" s="343"/>
      <c r="F361" s="372"/>
      <c r="G361" s="373" t="s">
        <v>50</v>
      </c>
      <c r="H361" s="374">
        <f>H365</f>
        <v>29998.7</v>
      </c>
      <c r="I361" s="375"/>
      <c r="J361" s="348"/>
      <c r="K361" s="348"/>
      <c r="L361" s="349"/>
      <c r="M361" s="340"/>
      <c r="N361" s="341"/>
      <c r="O361" s="341"/>
      <c r="P361" s="342"/>
      <c r="Q361" s="343"/>
      <c r="R361" s="372"/>
      <c r="S361" s="373" t="s">
        <v>50</v>
      </c>
      <c r="T361" s="374">
        <f>T365</f>
        <v>29998.7</v>
      </c>
      <c r="U361" s="375"/>
      <c r="V361" s="348"/>
      <c r="W361" s="348"/>
      <c r="X361" s="349"/>
      <c r="Y361" s="341"/>
      <c r="Z361" s="342"/>
      <c r="AA361" s="343"/>
      <c r="AB361" s="372"/>
      <c r="AC361" s="373" t="s">
        <v>50</v>
      </c>
      <c r="AD361" s="374">
        <f>AD365</f>
        <v>0</v>
      </c>
      <c r="AE361" s="375"/>
      <c r="AF361" s="348"/>
      <c r="AG361" s="348"/>
      <c r="AH361" s="349"/>
    </row>
    <row r="362" spans="1:34" s="251" customFormat="1" ht="54.75" customHeight="1" x14ac:dyDescent="0.25">
      <c r="A362" s="340"/>
      <c r="B362" s="341"/>
      <c r="C362" s="341"/>
      <c r="D362" s="342"/>
      <c r="E362" s="343"/>
      <c r="F362" s="372"/>
      <c r="G362" s="373" t="s">
        <v>51</v>
      </c>
      <c r="H362" s="374">
        <f>H366</f>
        <v>31588.6</v>
      </c>
      <c r="I362" s="375"/>
      <c r="J362" s="348"/>
      <c r="K362" s="348"/>
      <c r="L362" s="349"/>
      <c r="M362" s="340"/>
      <c r="N362" s="341"/>
      <c r="O362" s="341"/>
      <c r="P362" s="342"/>
      <c r="Q362" s="343"/>
      <c r="R362" s="372"/>
      <c r="S362" s="373" t="s">
        <v>51</v>
      </c>
      <c r="T362" s="374">
        <f>T366</f>
        <v>19841.099999999999</v>
      </c>
      <c r="U362" s="375"/>
      <c r="V362" s="348"/>
      <c r="W362" s="348"/>
      <c r="X362" s="349"/>
      <c r="Y362" s="341"/>
      <c r="Z362" s="342"/>
      <c r="AA362" s="343"/>
      <c r="AB362" s="372"/>
      <c r="AC362" s="373" t="s">
        <v>51</v>
      </c>
      <c r="AD362" s="374">
        <f>AD366</f>
        <v>-11747.5</v>
      </c>
      <c r="AE362" s="375"/>
      <c r="AF362" s="348"/>
      <c r="AG362" s="348"/>
      <c r="AH362" s="349"/>
    </row>
    <row r="363" spans="1:34" s="382" customFormat="1" ht="54.75" customHeight="1" x14ac:dyDescent="0.35">
      <c r="A363" s="376"/>
      <c r="B363" s="377"/>
      <c r="C363" s="743"/>
      <c r="D363" s="743"/>
      <c r="E363" s="743"/>
      <c r="F363" s="378"/>
      <c r="G363" s="373" t="s">
        <v>52</v>
      </c>
      <c r="H363" s="374">
        <f>H367</f>
        <v>33262.799999999996</v>
      </c>
      <c r="I363" s="379"/>
      <c r="J363" s="380"/>
      <c r="K363" s="380"/>
      <c r="L363" s="381"/>
      <c r="M363" s="376"/>
      <c r="N363" s="377"/>
      <c r="O363" s="743"/>
      <c r="P363" s="743"/>
      <c r="Q363" s="743"/>
      <c r="R363" s="378"/>
      <c r="S363" s="373" t="s">
        <v>52</v>
      </c>
      <c r="T363" s="374">
        <f>T367</f>
        <v>33262.799999999996</v>
      </c>
      <c r="U363" s="379"/>
      <c r="V363" s="380"/>
      <c r="W363" s="380"/>
      <c r="X363" s="381"/>
      <c r="Y363" s="743"/>
      <c r="Z363" s="743"/>
      <c r="AA363" s="743"/>
      <c r="AB363" s="378"/>
      <c r="AC363" s="373" t="s">
        <v>52</v>
      </c>
      <c r="AD363" s="374">
        <f>AD367</f>
        <v>0</v>
      </c>
      <c r="AE363" s="379"/>
      <c r="AF363" s="380"/>
      <c r="AG363" s="380"/>
      <c r="AH363" s="381"/>
    </row>
    <row r="364" spans="1:34" s="251" customFormat="1" ht="101.25" customHeight="1" x14ac:dyDescent="0.25">
      <c r="A364" s="340"/>
      <c r="B364" s="341"/>
      <c r="C364" s="341"/>
      <c r="D364" s="342"/>
      <c r="E364" s="723" t="s">
        <v>131</v>
      </c>
      <c r="F364" s="755"/>
      <c r="G364" s="383" t="s">
        <v>61</v>
      </c>
      <c r="H364" s="374">
        <f>H365+H366+H367</f>
        <v>94850.1</v>
      </c>
      <c r="I364" s="375"/>
      <c r="J364" s="348"/>
      <c r="K364" s="348"/>
      <c r="L364" s="349"/>
      <c r="M364" s="340"/>
      <c r="N364" s="341"/>
      <c r="O364" s="341"/>
      <c r="P364" s="342"/>
      <c r="Q364" s="723" t="s">
        <v>131</v>
      </c>
      <c r="R364" s="755"/>
      <c r="S364" s="383" t="s">
        <v>61</v>
      </c>
      <c r="T364" s="374">
        <f>T365+T366+T367</f>
        <v>83102.600000000006</v>
      </c>
      <c r="U364" s="375"/>
      <c r="V364" s="348"/>
      <c r="W364" s="348"/>
      <c r="X364" s="349"/>
      <c r="Y364" s="341"/>
      <c r="Z364" s="342"/>
      <c r="AA364" s="723" t="s">
        <v>131</v>
      </c>
      <c r="AB364" s="755"/>
      <c r="AC364" s="383" t="s">
        <v>61</v>
      </c>
      <c r="AD364" s="374">
        <f>AD365+AD366+AD367</f>
        <v>-11747.5</v>
      </c>
      <c r="AE364" s="375"/>
      <c r="AF364" s="348"/>
      <c r="AG364" s="348"/>
      <c r="AH364" s="349"/>
    </row>
    <row r="365" spans="1:34" s="251" customFormat="1" ht="54.75" customHeight="1" x14ac:dyDescent="0.25">
      <c r="A365" s="340"/>
      <c r="B365" s="341"/>
      <c r="C365" s="341"/>
      <c r="D365" s="342"/>
      <c r="E365" s="343"/>
      <c r="F365" s="372"/>
      <c r="G365" s="373" t="s">
        <v>50</v>
      </c>
      <c r="H365" s="374">
        <f>H331+H341+H351</f>
        <v>29998.7</v>
      </c>
      <c r="I365" s="375"/>
      <c r="J365" s="348"/>
      <c r="K365" s="348"/>
      <c r="L365" s="349"/>
      <c r="M365" s="340"/>
      <c r="N365" s="341"/>
      <c r="O365" s="341"/>
      <c r="P365" s="342"/>
      <c r="Q365" s="343"/>
      <c r="R365" s="372"/>
      <c r="S365" s="373" t="s">
        <v>50</v>
      </c>
      <c r="T365" s="374">
        <f>T331+T341+T351</f>
        <v>29998.7</v>
      </c>
      <c r="U365" s="375"/>
      <c r="V365" s="348"/>
      <c r="W365" s="348"/>
      <c r="X365" s="349"/>
      <c r="Y365" s="341"/>
      <c r="Z365" s="342"/>
      <c r="AA365" s="343"/>
      <c r="AB365" s="372"/>
      <c r="AC365" s="373" t="s">
        <v>50</v>
      </c>
      <c r="AD365" s="374">
        <f>AD331+AD341+AD351</f>
        <v>0</v>
      </c>
      <c r="AE365" s="375"/>
      <c r="AF365" s="348"/>
      <c r="AG365" s="348"/>
      <c r="AH365" s="349"/>
    </row>
    <row r="366" spans="1:34" s="251" customFormat="1" ht="54.75" customHeight="1" x14ac:dyDescent="0.25">
      <c r="A366" s="340"/>
      <c r="B366" s="341"/>
      <c r="C366" s="341"/>
      <c r="D366" s="342"/>
      <c r="E366" s="343"/>
      <c r="F366" s="372"/>
      <c r="G366" s="373" t="s">
        <v>51</v>
      </c>
      <c r="H366" s="374">
        <f>H332+H342+H352</f>
        <v>31588.6</v>
      </c>
      <c r="I366" s="375"/>
      <c r="J366" s="348"/>
      <c r="K366" s="348"/>
      <c r="L366" s="349"/>
      <c r="M366" s="340"/>
      <c r="N366" s="341"/>
      <c r="O366" s="341"/>
      <c r="P366" s="342"/>
      <c r="Q366" s="343"/>
      <c r="R366" s="372"/>
      <c r="S366" s="373" t="s">
        <v>51</v>
      </c>
      <c r="T366" s="374">
        <f>T332+T342+T352</f>
        <v>19841.099999999999</v>
      </c>
      <c r="U366" s="375"/>
      <c r="V366" s="348"/>
      <c r="W366" s="348"/>
      <c r="X366" s="349"/>
      <c r="Y366" s="341"/>
      <c r="Z366" s="342"/>
      <c r="AA366" s="343"/>
      <c r="AB366" s="372"/>
      <c r="AC366" s="373" t="s">
        <v>51</v>
      </c>
      <c r="AD366" s="374">
        <f>AD332+AD342+AD352</f>
        <v>-11747.5</v>
      </c>
      <c r="AE366" s="375"/>
      <c r="AF366" s="348"/>
      <c r="AG366" s="348"/>
      <c r="AH366" s="349"/>
    </row>
    <row r="367" spans="1:34" s="382" customFormat="1" ht="54.75" customHeight="1" x14ac:dyDescent="0.35">
      <c r="A367" s="384"/>
      <c r="B367" s="385"/>
      <c r="C367" s="720"/>
      <c r="D367" s="720"/>
      <c r="E367" s="720"/>
      <c r="F367" s="386"/>
      <c r="G367" s="387" t="s">
        <v>52</v>
      </c>
      <c r="H367" s="388">
        <f>H333+H343+H353</f>
        <v>33262.799999999996</v>
      </c>
      <c r="I367" s="389"/>
      <c r="J367" s="390"/>
      <c r="K367" s="390"/>
      <c r="L367" s="391"/>
      <c r="M367" s="384"/>
      <c r="N367" s="385"/>
      <c r="O367" s="720"/>
      <c r="P367" s="720"/>
      <c r="Q367" s="720"/>
      <c r="R367" s="386"/>
      <c r="S367" s="387" t="s">
        <v>52</v>
      </c>
      <c r="T367" s="388">
        <f>T333+T343+T353</f>
        <v>33262.799999999996</v>
      </c>
      <c r="U367" s="389"/>
      <c r="V367" s="390"/>
      <c r="W367" s="390"/>
      <c r="X367" s="391"/>
      <c r="Y367" s="720"/>
      <c r="Z367" s="720"/>
      <c r="AA367" s="720"/>
      <c r="AB367" s="386"/>
      <c r="AC367" s="387" t="s">
        <v>52</v>
      </c>
      <c r="AD367" s="388">
        <f>AD333+AD343+AD353</f>
        <v>0</v>
      </c>
      <c r="AE367" s="389"/>
      <c r="AF367" s="390"/>
      <c r="AG367" s="390"/>
      <c r="AH367" s="391"/>
    </row>
    <row r="368" spans="1:34" s="251" customFormat="1" ht="83.25" customHeight="1" x14ac:dyDescent="0.25">
      <c r="A368" s="991" t="s">
        <v>252</v>
      </c>
      <c r="B368" s="994"/>
      <c r="C368" s="820"/>
      <c r="D368" s="820"/>
      <c r="E368" s="820"/>
      <c r="F368" s="820"/>
      <c r="G368" s="820"/>
      <c r="H368" s="820"/>
      <c r="I368" s="820"/>
      <c r="J368" s="820"/>
      <c r="K368" s="820"/>
      <c r="L368" s="821"/>
      <c r="M368" s="991" t="s">
        <v>252</v>
      </c>
      <c r="N368" s="994"/>
      <c r="O368" s="820"/>
      <c r="P368" s="820"/>
      <c r="Q368" s="820"/>
      <c r="R368" s="820"/>
      <c r="S368" s="820"/>
      <c r="T368" s="820"/>
      <c r="U368" s="820"/>
      <c r="V368" s="820"/>
      <c r="W368" s="820"/>
      <c r="X368" s="821"/>
      <c r="AB368" s="863" t="s">
        <v>252</v>
      </c>
      <c r="AC368" s="864"/>
      <c r="AD368" s="864"/>
      <c r="AE368" s="864"/>
      <c r="AF368" s="864"/>
      <c r="AG368" s="864"/>
      <c r="AH368" s="865"/>
    </row>
    <row r="369" spans="1:34" s="332" customFormat="1" ht="53.25" customHeight="1" x14ac:dyDescent="0.25">
      <c r="A369" s="772"/>
      <c r="B369" s="822" t="s">
        <v>253</v>
      </c>
      <c r="C369" s="764" t="s">
        <v>254</v>
      </c>
      <c r="D369" s="697" t="s">
        <v>58</v>
      </c>
      <c r="E369" s="725" t="s">
        <v>126</v>
      </c>
      <c r="F369" s="733" t="s">
        <v>79</v>
      </c>
      <c r="G369" s="299" t="s">
        <v>61</v>
      </c>
      <c r="H369" s="260">
        <f>H370+H371+H372</f>
        <v>822070.3</v>
      </c>
      <c r="I369" s="735" t="s">
        <v>62</v>
      </c>
      <c r="J369" s="678"/>
      <c r="K369" s="678"/>
      <c r="L369" s="678"/>
      <c r="M369" s="772"/>
      <c r="N369" s="822" t="s">
        <v>253</v>
      </c>
      <c r="O369" s="931" t="s">
        <v>254</v>
      </c>
      <c r="P369" s="697" t="s">
        <v>58</v>
      </c>
      <c r="Q369" s="726" t="s">
        <v>126</v>
      </c>
      <c r="R369" s="733" t="s">
        <v>79</v>
      </c>
      <c r="S369" s="9" t="s">
        <v>61</v>
      </c>
      <c r="T369" s="10">
        <f>T370+T371+T372</f>
        <v>654803.19999999995</v>
      </c>
      <c r="U369" s="735" t="s">
        <v>62</v>
      </c>
      <c r="V369" s="678"/>
      <c r="W369" s="678"/>
      <c r="X369" s="679"/>
      <c r="Y369" s="695" t="s">
        <v>254</v>
      </c>
      <c r="Z369" s="697" t="s">
        <v>58</v>
      </c>
      <c r="AA369" s="725" t="s">
        <v>126</v>
      </c>
      <c r="AB369" s="733" t="s">
        <v>79</v>
      </c>
      <c r="AC369" s="478" t="s">
        <v>61</v>
      </c>
      <c r="AD369" s="250">
        <f>T369-H369</f>
        <v>-167267.10000000009</v>
      </c>
      <c r="AE369" s="758" t="s">
        <v>62</v>
      </c>
      <c r="AF369" s="759"/>
      <c r="AG369" s="759"/>
      <c r="AH369" s="760"/>
    </row>
    <row r="370" spans="1:34" s="332" customFormat="1" ht="122.25" customHeight="1" x14ac:dyDescent="0.25">
      <c r="A370" s="774"/>
      <c r="B370" s="823"/>
      <c r="C370" s="765"/>
      <c r="D370" s="698"/>
      <c r="E370" s="706"/>
      <c r="F370" s="734"/>
      <c r="G370" s="249" t="s">
        <v>50</v>
      </c>
      <c r="H370" s="250">
        <v>260000</v>
      </c>
      <c r="I370" s="392" t="s">
        <v>255</v>
      </c>
      <c r="J370" s="534">
        <f>H370</f>
        <v>260000</v>
      </c>
      <c r="K370" s="535">
        <f>H371</f>
        <v>273780</v>
      </c>
      <c r="L370" s="998">
        <f>H372</f>
        <v>288290.3</v>
      </c>
      <c r="M370" s="774"/>
      <c r="N370" s="823"/>
      <c r="O370" s="932"/>
      <c r="P370" s="698"/>
      <c r="Q370" s="727"/>
      <c r="R370" s="734"/>
      <c r="S370" s="15" t="s">
        <v>50</v>
      </c>
      <c r="T370" s="20">
        <v>260000</v>
      </c>
      <c r="U370" s="392" t="s">
        <v>255</v>
      </c>
      <c r="V370" s="393">
        <f>T370</f>
        <v>260000</v>
      </c>
      <c r="W370" s="394">
        <f>T371</f>
        <v>106512.9</v>
      </c>
      <c r="X370" s="395">
        <f>T372</f>
        <v>288290.3</v>
      </c>
      <c r="Y370" s="696"/>
      <c r="Z370" s="698"/>
      <c r="AA370" s="706"/>
      <c r="AB370" s="734"/>
      <c r="AC370" s="249" t="s">
        <v>50</v>
      </c>
      <c r="AD370" s="250">
        <f>T370-H370</f>
        <v>0</v>
      </c>
      <c r="AE370" s="392" t="s">
        <v>255</v>
      </c>
      <c r="AF370" s="393">
        <f>AD370</f>
        <v>0</v>
      </c>
      <c r="AG370" s="394">
        <f>AD371</f>
        <v>-167267.1</v>
      </c>
      <c r="AH370" s="395">
        <f>AD372</f>
        <v>0</v>
      </c>
    </row>
    <row r="371" spans="1:34" s="332" customFormat="1" ht="75.75" customHeight="1" x14ac:dyDescent="0.25">
      <c r="A371" s="774"/>
      <c r="B371" s="823"/>
      <c r="C371" s="765"/>
      <c r="D371" s="698"/>
      <c r="E371" s="295"/>
      <c r="F371" s="246"/>
      <c r="G371" s="249" t="s">
        <v>51</v>
      </c>
      <c r="H371" s="250">
        <v>273780</v>
      </c>
      <c r="I371" s="735" t="s">
        <v>256</v>
      </c>
      <c r="J371" s="678"/>
      <c r="K371" s="678"/>
      <c r="L371" s="678"/>
      <c r="M371" s="774"/>
      <c r="N371" s="823"/>
      <c r="O371" s="932"/>
      <c r="P371" s="698"/>
      <c r="Q371" s="727"/>
      <c r="R371" s="246"/>
      <c r="S371" s="15" t="s">
        <v>51</v>
      </c>
      <c r="T371" s="20">
        <v>106512.9</v>
      </c>
      <c r="U371" s="735" t="s">
        <v>256</v>
      </c>
      <c r="V371" s="678"/>
      <c r="W371" s="678"/>
      <c r="X371" s="679"/>
      <c r="Y371" s="696"/>
      <c r="Z371" s="698"/>
      <c r="AA371" s="295"/>
      <c r="AB371" s="246"/>
      <c r="AC371" s="249" t="s">
        <v>51</v>
      </c>
      <c r="AD371" s="250">
        <f>T371-H371</f>
        <v>-167267.1</v>
      </c>
      <c r="AE371" s="735" t="s">
        <v>256</v>
      </c>
      <c r="AF371" s="678"/>
      <c r="AG371" s="678"/>
      <c r="AH371" s="679"/>
    </row>
    <row r="372" spans="1:34" s="332" customFormat="1" ht="122.25" customHeight="1" x14ac:dyDescent="0.25">
      <c r="A372" s="598"/>
      <c r="B372" s="823"/>
      <c r="C372" s="765"/>
      <c r="D372" s="396"/>
      <c r="E372" s="295"/>
      <c r="F372" s="246"/>
      <c r="G372" s="249" t="s">
        <v>52</v>
      </c>
      <c r="H372" s="250">
        <v>288290.3</v>
      </c>
      <c r="I372" s="392" t="s">
        <v>257</v>
      </c>
      <c r="J372" s="397">
        <v>65</v>
      </c>
      <c r="K372" s="398">
        <v>68</v>
      </c>
      <c r="L372" s="999">
        <v>71</v>
      </c>
      <c r="M372" s="598"/>
      <c r="N372" s="823"/>
      <c r="O372" s="932"/>
      <c r="P372" s="396"/>
      <c r="Q372" s="295"/>
      <c r="R372" s="246"/>
      <c r="S372" s="15" t="s">
        <v>52</v>
      </c>
      <c r="T372" s="20">
        <v>288290.3</v>
      </c>
      <c r="U372" s="392" t="s">
        <v>257</v>
      </c>
      <c r="V372" s="397">
        <v>65</v>
      </c>
      <c r="W372" s="398">
        <v>30</v>
      </c>
      <c r="X372" s="399">
        <v>71</v>
      </c>
      <c r="Y372" s="696"/>
      <c r="Z372" s="396"/>
      <c r="AA372" s="295"/>
      <c r="AB372" s="246"/>
      <c r="AC372" s="249" t="s">
        <v>52</v>
      </c>
      <c r="AD372" s="250">
        <f>T372-H372</f>
        <v>0</v>
      </c>
      <c r="AE372" s="392" t="s">
        <v>257</v>
      </c>
      <c r="AF372" s="18">
        <f>V372-J372</f>
        <v>0</v>
      </c>
      <c r="AG372" s="18">
        <f t="shared" ref="AG372" si="235">W372-K372</f>
        <v>-38</v>
      </c>
      <c r="AH372" s="18">
        <f t="shared" ref="AH372" si="236">X372-L372</f>
        <v>0</v>
      </c>
    </row>
    <row r="373" spans="1:34" s="332" customFormat="1" ht="60.75" customHeight="1" x14ac:dyDescent="0.25">
      <c r="A373" s="598"/>
      <c r="B373" s="823"/>
      <c r="C373" s="765"/>
      <c r="D373" s="396"/>
      <c r="E373" s="295"/>
      <c r="F373" s="246"/>
      <c r="G373" s="246"/>
      <c r="H373" s="247"/>
      <c r="I373" s="735" t="s">
        <v>258</v>
      </c>
      <c r="J373" s="678"/>
      <c r="K373" s="678"/>
      <c r="L373" s="678"/>
      <c r="M373" s="598"/>
      <c r="N373" s="823"/>
      <c r="O373" s="932"/>
      <c r="P373" s="396"/>
      <c r="Q373" s="295"/>
      <c r="R373" s="246"/>
      <c r="S373" s="246"/>
      <c r="T373" s="247"/>
      <c r="U373" s="735" t="s">
        <v>258</v>
      </c>
      <c r="V373" s="678"/>
      <c r="W373" s="678"/>
      <c r="X373" s="679"/>
      <c r="Y373" s="696"/>
      <c r="Z373" s="396"/>
      <c r="AA373" s="295"/>
      <c r="AB373" s="246"/>
      <c r="AC373" s="246"/>
      <c r="AD373" s="247"/>
      <c r="AE373" s="761" t="s">
        <v>258</v>
      </c>
      <c r="AF373" s="762"/>
      <c r="AG373" s="762"/>
      <c r="AH373" s="763"/>
    </row>
    <row r="374" spans="1:34" s="332" customFormat="1" ht="247.5" customHeight="1" x14ac:dyDescent="0.25">
      <c r="A374" s="598"/>
      <c r="B374" s="823"/>
      <c r="C374" s="765"/>
      <c r="D374" s="396"/>
      <c r="E374" s="295"/>
      <c r="F374" s="246"/>
      <c r="G374" s="246"/>
      <c r="H374" s="247"/>
      <c r="I374" s="400" t="s">
        <v>35</v>
      </c>
      <c r="J374" s="393">
        <f>J370/J372</f>
        <v>4000</v>
      </c>
      <c r="K374" s="401">
        <f>K370/K372</f>
        <v>4026.1764705882351</v>
      </c>
      <c r="L374" s="1000">
        <f>L370/L372</f>
        <v>4060.42676056338</v>
      </c>
      <c r="M374" s="598"/>
      <c r="N374" s="823"/>
      <c r="O374" s="932"/>
      <c r="P374" s="396"/>
      <c r="Q374" s="295"/>
      <c r="R374" s="246"/>
      <c r="S374" s="246"/>
      <c r="T374" s="247"/>
      <c r="U374" s="400" t="s">
        <v>35</v>
      </c>
      <c r="V374" s="393">
        <f>V370/V372</f>
        <v>4000</v>
      </c>
      <c r="W374" s="401">
        <f>W370/W372</f>
        <v>3550.43</v>
      </c>
      <c r="X374" s="401">
        <f>X370/X372</f>
        <v>4060.42676056338</v>
      </c>
      <c r="Y374" s="696"/>
      <c r="Z374" s="396"/>
      <c r="AA374" s="295"/>
      <c r="AB374" s="246"/>
      <c r="AC374" s="246"/>
      <c r="AD374" s="247"/>
      <c r="AE374" s="400" t="s">
        <v>35</v>
      </c>
      <c r="AF374" s="18">
        <f>V374-J374</f>
        <v>0</v>
      </c>
      <c r="AG374" s="18">
        <f t="shared" ref="AG374" si="237">W374-K374</f>
        <v>-475.7464705882353</v>
      </c>
      <c r="AH374" s="18">
        <f t="shared" ref="AH374" si="238">X374-L374</f>
        <v>0</v>
      </c>
    </row>
    <row r="375" spans="1:34" s="332" customFormat="1" ht="54.75" customHeight="1" x14ac:dyDescent="0.25">
      <c r="A375" s="598"/>
      <c r="B375" s="823"/>
      <c r="C375" s="248"/>
      <c r="D375" s="396"/>
      <c r="E375" s="295"/>
      <c r="F375" s="246"/>
      <c r="G375" s="246"/>
      <c r="H375" s="247"/>
      <c r="I375" s="735" t="s">
        <v>123</v>
      </c>
      <c r="J375" s="678"/>
      <c r="K375" s="678"/>
      <c r="L375" s="678"/>
      <c r="M375" s="598"/>
      <c r="N375" s="823"/>
      <c r="O375" s="248"/>
      <c r="P375" s="396"/>
      <c r="Q375" s="295"/>
      <c r="R375" s="246"/>
      <c r="S375" s="246"/>
      <c r="T375" s="247"/>
      <c r="U375" s="735" t="s">
        <v>123</v>
      </c>
      <c r="V375" s="678"/>
      <c r="W375" s="678"/>
      <c r="X375" s="679"/>
      <c r="Y375" s="302"/>
      <c r="Z375" s="396"/>
      <c r="AA375" s="295"/>
      <c r="AB375" s="246"/>
      <c r="AC375" s="246"/>
      <c r="AD375" s="247"/>
      <c r="AE375" s="735" t="s">
        <v>123</v>
      </c>
      <c r="AF375" s="678"/>
      <c r="AG375" s="678"/>
      <c r="AH375" s="679"/>
    </row>
    <row r="376" spans="1:34" s="244" customFormat="1" ht="312.75" customHeight="1" x14ac:dyDescent="0.25">
      <c r="A376" s="569"/>
      <c r="B376" s="563"/>
      <c r="C376" s="225"/>
      <c r="D376" s="69"/>
      <c r="E376" s="55"/>
      <c r="F376" s="186"/>
      <c r="G376" s="186"/>
      <c r="H376" s="187"/>
      <c r="I376" s="105" t="s">
        <v>259</v>
      </c>
      <c r="J376" s="208">
        <v>100</v>
      </c>
      <c r="K376" s="209">
        <v>105.3</v>
      </c>
      <c r="L376" s="954">
        <v>105.3</v>
      </c>
      <c r="M376" s="569"/>
      <c r="N376" s="563"/>
      <c r="O376" s="225"/>
      <c r="P376" s="69"/>
      <c r="Q376" s="55"/>
      <c r="R376" s="186"/>
      <c r="S376" s="186"/>
      <c r="T376" s="187"/>
      <c r="U376" s="105" t="s">
        <v>259</v>
      </c>
      <c r="V376" s="208">
        <v>100</v>
      </c>
      <c r="W376" s="209">
        <v>46.1</v>
      </c>
      <c r="X376" s="209">
        <v>236.7</v>
      </c>
      <c r="Y376" s="235"/>
      <c r="Z376" s="69"/>
      <c r="AA376" s="55"/>
      <c r="AB376" s="186"/>
      <c r="AC376" s="186"/>
      <c r="AD376" s="187"/>
      <c r="AE376" s="105" t="s">
        <v>259</v>
      </c>
      <c r="AF376" s="18">
        <f>V376-J376</f>
        <v>0</v>
      </c>
      <c r="AG376" s="18">
        <f t="shared" ref="AG376" si="239">W376-K376</f>
        <v>-59.199999999999996</v>
      </c>
      <c r="AH376" s="18">
        <f t="shared" ref="AH376" si="240">X376-L376</f>
        <v>131.39999999999998</v>
      </c>
    </row>
    <row r="377" spans="1:34" s="244" customFormat="1" ht="54.75" customHeight="1" x14ac:dyDescent="0.25">
      <c r="A377" s="739"/>
      <c r="B377" s="715"/>
      <c r="C377" s="776" t="s">
        <v>260</v>
      </c>
      <c r="D377" s="716" t="s">
        <v>58</v>
      </c>
      <c r="E377" s="714" t="s">
        <v>157</v>
      </c>
      <c r="F377" s="738" t="s">
        <v>79</v>
      </c>
      <c r="G377" s="9" t="s">
        <v>61</v>
      </c>
      <c r="H377" s="10">
        <f>H378+H379+H380</f>
        <v>12647.2</v>
      </c>
      <c r="I377" s="626" t="s">
        <v>62</v>
      </c>
      <c r="J377" s="627"/>
      <c r="K377" s="627"/>
      <c r="L377" s="627"/>
      <c r="M377" s="739"/>
      <c r="N377" s="715"/>
      <c r="O377" s="776" t="s">
        <v>260</v>
      </c>
      <c r="P377" s="716" t="s">
        <v>58</v>
      </c>
      <c r="Q377" s="714" t="s">
        <v>157</v>
      </c>
      <c r="R377" s="738" t="s">
        <v>79</v>
      </c>
      <c r="S377" s="9" t="s">
        <v>61</v>
      </c>
      <c r="T377" s="10">
        <f>T378+T379+T380</f>
        <v>23871</v>
      </c>
      <c r="U377" s="626" t="s">
        <v>62</v>
      </c>
      <c r="V377" s="627"/>
      <c r="W377" s="627"/>
      <c r="X377" s="628"/>
      <c r="Y377" s="714" t="s">
        <v>260</v>
      </c>
      <c r="Z377" s="716" t="s">
        <v>58</v>
      </c>
      <c r="AA377" s="714" t="s">
        <v>157</v>
      </c>
      <c r="AB377" s="738" t="s">
        <v>79</v>
      </c>
      <c r="AC377" s="9" t="s">
        <v>61</v>
      </c>
      <c r="AD377" s="10">
        <f>T377-H377</f>
        <v>11223.8</v>
      </c>
      <c r="AE377" s="860" t="s">
        <v>62</v>
      </c>
      <c r="AF377" s="861"/>
      <c r="AG377" s="861"/>
      <c r="AH377" s="862"/>
    </row>
    <row r="378" spans="1:34" s="244" customFormat="1" ht="187.5" customHeight="1" x14ac:dyDescent="0.25">
      <c r="A378" s="739"/>
      <c r="B378" s="715"/>
      <c r="C378" s="777"/>
      <c r="D378" s="717"/>
      <c r="E378" s="715"/>
      <c r="F378" s="739"/>
      <c r="G378" s="15" t="s">
        <v>50</v>
      </c>
      <c r="H378" s="20">
        <v>4000</v>
      </c>
      <c r="I378" s="402" t="s">
        <v>255</v>
      </c>
      <c r="J378" s="243">
        <f>H378</f>
        <v>4000</v>
      </c>
      <c r="K378" s="243">
        <f>H379</f>
        <v>4212</v>
      </c>
      <c r="L378" s="1001">
        <f>H380</f>
        <v>4435.2</v>
      </c>
      <c r="M378" s="739"/>
      <c r="N378" s="715"/>
      <c r="O378" s="777"/>
      <c r="P378" s="717"/>
      <c r="Q378" s="715"/>
      <c r="R378" s="739"/>
      <c r="S378" s="15" t="s">
        <v>50</v>
      </c>
      <c r="T378" s="20">
        <v>4000</v>
      </c>
      <c r="U378" s="402" t="s">
        <v>255</v>
      </c>
      <c r="V378" s="243">
        <f>T378</f>
        <v>4000</v>
      </c>
      <c r="W378" s="243">
        <f>T379</f>
        <v>15435.8</v>
      </c>
      <c r="X378" s="403">
        <f>T380</f>
        <v>4435.2</v>
      </c>
      <c r="Y378" s="715"/>
      <c r="Z378" s="717"/>
      <c r="AA378" s="715"/>
      <c r="AB378" s="739"/>
      <c r="AC378" s="15" t="s">
        <v>50</v>
      </c>
      <c r="AD378" s="20">
        <f>T378-H378</f>
        <v>0</v>
      </c>
      <c r="AE378" s="402" t="s">
        <v>255</v>
      </c>
      <c r="AF378" s="243">
        <f>AD378</f>
        <v>0</v>
      </c>
      <c r="AG378" s="243">
        <f>AD379</f>
        <v>11223.8</v>
      </c>
      <c r="AH378" s="403">
        <f>AD380</f>
        <v>0</v>
      </c>
    </row>
    <row r="379" spans="1:34" s="244" customFormat="1" ht="53.25" customHeight="1" x14ac:dyDescent="0.25">
      <c r="A379" s="739"/>
      <c r="B379" s="715"/>
      <c r="C379" s="777"/>
      <c r="D379" s="717"/>
      <c r="E379" s="715"/>
      <c r="F379" s="177"/>
      <c r="G379" s="15" t="s">
        <v>51</v>
      </c>
      <c r="H379" s="20">
        <v>4212</v>
      </c>
      <c r="I379" s="626" t="s">
        <v>256</v>
      </c>
      <c r="J379" s="627"/>
      <c r="K379" s="627"/>
      <c r="L379" s="627"/>
      <c r="M379" s="739"/>
      <c r="N379" s="715"/>
      <c r="O379" s="777"/>
      <c r="P379" s="717"/>
      <c r="Q379" s="715"/>
      <c r="R379" s="177"/>
      <c r="S379" s="15" t="s">
        <v>51</v>
      </c>
      <c r="T379" s="20">
        <v>15435.8</v>
      </c>
      <c r="U379" s="626" t="s">
        <v>256</v>
      </c>
      <c r="V379" s="627"/>
      <c r="W379" s="627"/>
      <c r="X379" s="628"/>
      <c r="Y379" s="715"/>
      <c r="Z379" s="717"/>
      <c r="AA379" s="715"/>
      <c r="AB379" s="177"/>
      <c r="AC379" s="15" t="s">
        <v>51</v>
      </c>
      <c r="AD379" s="20">
        <f>T379-H379</f>
        <v>11223.8</v>
      </c>
      <c r="AE379" s="626" t="s">
        <v>256</v>
      </c>
      <c r="AF379" s="627"/>
      <c r="AG379" s="627"/>
      <c r="AH379" s="628"/>
    </row>
    <row r="380" spans="1:34" s="244" customFormat="1" ht="195" customHeight="1" x14ac:dyDescent="0.25">
      <c r="A380" s="739"/>
      <c r="B380" s="715"/>
      <c r="C380" s="777"/>
      <c r="D380" s="717"/>
      <c r="E380" s="715"/>
      <c r="F380" s="177"/>
      <c r="G380" s="15" t="s">
        <v>52</v>
      </c>
      <c r="H380" s="20">
        <v>4435.2</v>
      </c>
      <c r="I380" s="404" t="s">
        <v>261</v>
      </c>
      <c r="J380" s="243">
        <v>120</v>
      </c>
      <c r="K380" s="403">
        <v>126</v>
      </c>
      <c r="L380" s="1001">
        <v>133</v>
      </c>
      <c r="M380" s="739"/>
      <c r="N380" s="715"/>
      <c r="O380" s="777"/>
      <c r="P380" s="717"/>
      <c r="Q380" s="715"/>
      <c r="R380" s="177"/>
      <c r="S380" s="15" t="s">
        <v>52</v>
      </c>
      <c r="T380" s="20">
        <v>4435.2</v>
      </c>
      <c r="U380" s="404" t="s">
        <v>261</v>
      </c>
      <c r="V380" s="243">
        <v>120</v>
      </c>
      <c r="W380" s="403">
        <v>32</v>
      </c>
      <c r="X380" s="403">
        <v>33</v>
      </c>
      <c r="Y380" s="715"/>
      <c r="Z380" s="717"/>
      <c r="AA380" s="715"/>
      <c r="AB380" s="177"/>
      <c r="AC380" s="15" t="s">
        <v>52</v>
      </c>
      <c r="AD380" s="20">
        <f>T380-H380</f>
        <v>0</v>
      </c>
      <c r="AE380" s="404" t="s">
        <v>261</v>
      </c>
      <c r="AF380" s="243">
        <v>120</v>
      </c>
      <c r="AG380" s="403">
        <v>126</v>
      </c>
      <c r="AH380" s="403">
        <v>133</v>
      </c>
    </row>
    <row r="381" spans="1:34" s="244" customFormat="1" ht="66.75" customHeight="1" x14ac:dyDescent="0.25">
      <c r="A381" s="739"/>
      <c r="B381" s="715"/>
      <c r="C381" s="777"/>
      <c r="D381" s="717"/>
      <c r="E381" s="715"/>
      <c r="F381" s="177"/>
      <c r="G381" s="177"/>
      <c r="H381" s="181"/>
      <c r="I381" s="626" t="s">
        <v>258</v>
      </c>
      <c r="J381" s="627"/>
      <c r="K381" s="627"/>
      <c r="L381" s="627"/>
      <c r="M381" s="739"/>
      <c r="N381" s="715"/>
      <c r="O381" s="777"/>
      <c r="P381" s="717"/>
      <c r="Q381" s="715"/>
      <c r="R381" s="177"/>
      <c r="S381" s="177"/>
      <c r="T381" s="181"/>
      <c r="U381" s="626" t="s">
        <v>258</v>
      </c>
      <c r="V381" s="627"/>
      <c r="W381" s="627"/>
      <c r="X381" s="628"/>
      <c r="Y381" s="715"/>
      <c r="Z381" s="717"/>
      <c r="AA381" s="715"/>
      <c r="AB381" s="177"/>
      <c r="AC381" s="177"/>
      <c r="AD381" s="181"/>
      <c r="AE381" s="626" t="s">
        <v>258</v>
      </c>
      <c r="AF381" s="627"/>
      <c r="AG381" s="627"/>
      <c r="AH381" s="628"/>
    </row>
    <row r="382" spans="1:34" s="244" customFormat="1" ht="195" customHeight="1" x14ac:dyDescent="0.25">
      <c r="A382" s="739"/>
      <c r="B382" s="715"/>
      <c r="C382" s="777"/>
      <c r="D382" s="717"/>
      <c r="E382" s="715"/>
      <c r="F382" s="177"/>
      <c r="G382" s="177"/>
      <c r="H382" s="181"/>
      <c r="I382" s="404" t="s">
        <v>262</v>
      </c>
      <c r="J382" s="243">
        <f>(J378/J380)</f>
        <v>33.333333333333336</v>
      </c>
      <c r="K382" s="243">
        <f>(K378/K380)</f>
        <v>33.428571428571431</v>
      </c>
      <c r="L382" s="962">
        <f>(L378/L380)</f>
        <v>33.347368421052629</v>
      </c>
      <c r="M382" s="739"/>
      <c r="N382" s="715"/>
      <c r="O382" s="777"/>
      <c r="P382" s="717"/>
      <c r="Q382" s="715"/>
      <c r="R382" s="177"/>
      <c r="S382" s="177"/>
      <c r="T382" s="181"/>
      <c r="U382" s="404" t="s">
        <v>262</v>
      </c>
      <c r="V382" s="243">
        <f>(V378/V380)</f>
        <v>33.333333333333336</v>
      </c>
      <c r="W382" s="243">
        <f>(W378/W380)</f>
        <v>482.36874999999998</v>
      </c>
      <c r="X382" s="243">
        <f>(X378/X380)</f>
        <v>134.4</v>
      </c>
      <c r="Y382" s="715"/>
      <c r="Z382" s="717"/>
      <c r="AA382" s="715"/>
      <c r="AB382" s="177"/>
      <c r="AC382" s="177"/>
      <c r="AD382" s="181"/>
      <c r="AE382" s="404" t="s">
        <v>262</v>
      </c>
      <c r="AF382" s="243">
        <f>(AF378/AF380)</f>
        <v>0</v>
      </c>
      <c r="AG382" s="243">
        <f>(AG378/AG380)</f>
        <v>89.077777777777769</v>
      </c>
      <c r="AH382" s="243">
        <f>(AH378/AH380)</f>
        <v>0</v>
      </c>
    </row>
    <row r="383" spans="1:34" s="244" customFormat="1" ht="63" customHeight="1" x14ac:dyDescent="0.25">
      <c r="A383" s="569"/>
      <c r="B383" s="715"/>
      <c r="C383" s="777"/>
      <c r="D383" s="195"/>
      <c r="E383" s="196"/>
      <c r="F383" s="177"/>
      <c r="G383" s="177"/>
      <c r="H383" s="181"/>
      <c r="I383" s="626" t="s">
        <v>123</v>
      </c>
      <c r="J383" s="627"/>
      <c r="K383" s="627"/>
      <c r="L383" s="627"/>
      <c r="M383" s="569"/>
      <c r="N383" s="715"/>
      <c r="O383" s="777"/>
      <c r="P383" s="195"/>
      <c r="Q383" s="196"/>
      <c r="R383" s="177"/>
      <c r="S383" s="177"/>
      <c r="T383" s="181"/>
      <c r="U383" s="626" t="s">
        <v>123</v>
      </c>
      <c r="V383" s="627"/>
      <c r="W383" s="627"/>
      <c r="X383" s="628"/>
      <c r="Y383" s="715"/>
      <c r="Z383" s="195"/>
      <c r="AA383" s="196"/>
      <c r="AB383" s="177"/>
      <c r="AC383" s="177"/>
      <c r="AD383" s="181"/>
      <c r="AE383" s="626" t="s">
        <v>123</v>
      </c>
      <c r="AF383" s="627"/>
      <c r="AG383" s="627"/>
      <c r="AH383" s="628"/>
    </row>
    <row r="384" spans="1:34" s="244" customFormat="1" ht="273.75" customHeight="1" x14ac:dyDescent="0.25">
      <c r="A384" s="569"/>
      <c r="B384" s="563"/>
      <c r="C384" s="777"/>
      <c r="D384" s="565"/>
      <c r="E384" s="563"/>
      <c r="F384" s="569"/>
      <c r="G384" s="569"/>
      <c r="H384" s="600"/>
      <c r="I384" s="405" t="s">
        <v>124</v>
      </c>
      <c r="J384" s="406">
        <v>100</v>
      </c>
      <c r="K384" s="407">
        <v>105.3</v>
      </c>
      <c r="L384" s="1002">
        <v>105.3</v>
      </c>
      <c r="M384" s="569"/>
      <c r="N384" s="563"/>
      <c r="O384" s="777"/>
      <c r="P384" s="565"/>
      <c r="Q384" s="563"/>
      <c r="R384" s="569"/>
      <c r="S384" s="569"/>
      <c r="T384" s="600"/>
      <c r="U384" s="405" t="s">
        <v>124</v>
      </c>
      <c r="V384" s="406">
        <v>100</v>
      </c>
      <c r="W384" s="407">
        <v>26.7</v>
      </c>
      <c r="X384" s="407">
        <v>103.1</v>
      </c>
      <c r="Y384" s="736"/>
      <c r="Z384" s="236"/>
      <c r="AA384" s="235"/>
      <c r="AB384" s="569"/>
      <c r="AC384" s="569"/>
      <c r="AD384" s="600"/>
      <c r="AE384" s="405" t="s">
        <v>124</v>
      </c>
      <c r="AF384" s="406">
        <v>100</v>
      </c>
      <c r="AG384" s="407">
        <v>105.3</v>
      </c>
      <c r="AH384" s="407">
        <v>105.3</v>
      </c>
    </row>
    <row r="385" spans="1:34" s="130" customFormat="1" ht="54.75" customHeight="1" x14ac:dyDescent="0.35">
      <c r="A385" s="26"/>
      <c r="B385" s="191"/>
      <c r="C385" s="772" t="s">
        <v>263</v>
      </c>
      <c r="D385" s="716" t="s">
        <v>58</v>
      </c>
      <c r="E385" s="766" t="s">
        <v>264</v>
      </c>
      <c r="F385" s="995"/>
      <c r="G385" s="9" t="s">
        <v>61</v>
      </c>
      <c r="H385" s="10">
        <f>H386+H387+H388</f>
        <v>809983.1</v>
      </c>
      <c r="I385" s="627" t="s">
        <v>62</v>
      </c>
      <c r="J385" s="627"/>
      <c r="K385" s="627"/>
      <c r="L385" s="627"/>
      <c r="M385" s="26"/>
      <c r="N385" s="176"/>
      <c r="O385" s="766" t="s">
        <v>263</v>
      </c>
      <c r="P385" s="716" t="s">
        <v>58</v>
      </c>
      <c r="Q385" s="766" t="s">
        <v>264</v>
      </c>
      <c r="R385" s="995"/>
      <c r="S385" s="9" t="s">
        <v>61</v>
      </c>
      <c r="T385" s="10">
        <f>T386+T387+T388</f>
        <v>542147.4</v>
      </c>
      <c r="U385" s="627" t="s">
        <v>62</v>
      </c>
      <c r="V385" s="627"/>
      <c r="W385" s="627"/>
      <c r="X385" s="628"/>
      <c r="Y385" s="695" t="s">
        <v>263</v>
      </c>
      <c r="Z385" s="716" t="s">
        <v>58</v>
      </c>
      <c r="AA385" s="772" t="s">
        <v>264</v>
      </c>
      <c r="AB385" s="995"/>
      <c r="AC385" s="9" t="s">
        <v>61</v>
      </c>
      <c r="AD385" s="10">
        <f t="shared" ref="AD385:AD400" si="241">T385-H385</f>
        <v>-267835.69999999995</v>
      </c>
      <c r="AE385" s="627" t="s">
        <v>62</v>
      </c>
      <c r="AF385" s="627"/>
      <c r="AG385" s="627"/>
      <c r="AH385" s="628"/>
    </row>
    <row r="386" spans="1:34" s="130" customFormat="1" ht="122.25" customHeight="1" x14ac:dyDescent="0.35">
      <c r="A386" s="26"/>
      <c r="B386" s="191"/>
      <c r="C386" s="774"/>
      <c r="D386" s="717"/>
      <c r="E386" s="767"/>
      <c r="F386" s="996"/>
      <c r="G386" s="15" t="s">
        <v>50</v>
      </c>
      <c r="H386" s="20">
        <f>H390+H394</f>
        <v>256177.1</v>
      </c>
      <c r="I386" s="197" t="s">
        <v>255</v>
      </c>
      <c r="J386" s="536">
        <f>H386</f>
        <v>256177.1</v>
      </c>
      <c r="K386" s="537">
        <f>H387</f>
        <v>269754.5</v>
      </c>
      <c r="L386" s="1003">
        <f>H388</f>
        <v>284051.5</v>
      </c>
      <c r="M386" s="26"/>
      <c r="N386" s="176"/>
      <c r="O386" s="767"/>
      <c r="P386" s="717"/>
      <c r="Q386" s="767"/>
      <c r="R386" s="996"/>
      <c r="S386" s="15" t="s">
        <v>50</v>
      </c>
      <c r="T386" s="20">
        <f>T390+T394</f>
        <v>256177.1</v>
      </c>
      <c r="U386" s="197" t="s">
        <v>255</v>
      </c>
      <c r="V386" s="243">
        <f>T386</f>
        <v>256177.1</v>
      </c>
      <c r="W386" s="403">
        <f>T387</f>
        <v>1918.8</v>
      </c>
      <c r="X386" s="403">
        <f>T388</f>
        <v>284051.5</v>
      </c>
      <c r="Y386" s="696"/>
      <c r="Z386" s="717"/>
      <c r="AA386" s="774"/>
      <c r="AB386" s="996"/>
      <c r="AC386" s="15" t="s">
        <v>50</v>
      </c>
      <c r="AD386" s="20">
        <f t="shared" si="241"/>
        <v>0</v>
      </c>
      <c r="AE386" s="197" t="s">
        <v>255</v>
      </c>
      <c r="AF386" s="243">
        <f>AD386</f>
        <v>0</v>
      </c>
      <c r="AG386" s="403">
        <f>AD387</f>
        <v>-267835.7</v>
      </c>
      <c r="AH386" s="403">
        <f>AD388</f>
        <v>0</v>
      </c>
    </row>
    <row r="387" spans="1:34" s="130" customFormat="1" ht="45" customHeight="1" x14ac:dyDescent="0.35">
      <c r="A387" s="26"/>
      <c r="B387" s="191"/>
      <c r="C387" s="774"/>
      <c r="D387" s="565"/>
      <c r="E387" s="767"/>
      <c r="F387" s="996"/>
      <c r="G387" s="15" t="s">
        <v>51</v>
      </c>
      <c r="H387" s="20">
        <f>H391+H395</f>
        <v>269754.5</v>
      </c>
      <c r="I387" s="627" t="s">
        <v>256</v>
      </c>
      <c r="J387" s="627"/>
      <c r="K387" s="627"/>
      <c r="L387" s="627"/>
      <c r="M387" s="26"/>
      <c r="N387" s="176"/>
      <c r="O387" s="767"/>
      <c r="P387" s="565"/>
      <c r="Q387" s="767"/>
      <c r="R387" s="996"/>
      <c r="S387" s="15" t="s">
        <v>51</v>
      </c>
      <c r="T387" s="20">
        <f>T391+T395</f>
        <v>1918.8</v>
      </c>
      <c r="U387" s="627" t="s">
        <v>256</v>
      </c>
      <c r="V387" s="627"/>
      <c r="W387" s="627"/>
      <c r="X387" s="628"/>
      <c r="Y387" s="696"/>
      <c r="Z387" s="177"/>
      <c r="AA387" s="774"/>
      <c r="AB387" s="996"/>
      <c r="AC387" s="15" t="s">
        <v>51</v>
      </c>
      <c r="AD387" s="20">
        <f t="shared" si="241"/>
        <v>-267835.7</v>
      </c>
      <c r="AE387" s="627" t="s">
        <v>256</v>
      </c>
      <c r="AF387" s="627"/>
      <c r="AG387" s="627"/>
      <c r="AH387" s="628"/>
    </row>
    <row r="388" spans="1:34" s="130" customFormat="1" ht="122.25" customHeight="1" x14ac:dyDescent="0.35">
      <c r="A388" s="26"/>
      <c r="B388" s="191"/>
      <c r="C388" s="774"/>
      <c r="D388" s="565"/>
      <c r="E388" s="767"/>
      <c r="F388" s="569"/>
      <c r="G388" s="15" t="s">
        <v>52</v>
      </c>
      <c r="H388" s="20">
        <f>H392+H396</f>
        <v>284051.5</v>
      </c>
      <c r="I388" s="35" t="s">
        <v>265</v>
      </c>
      <c r="J388" s="158">
        <v>13</v>
      </c>
      <c r="K388" s="408">
        <v>14</v>
      </c>
      <c r="L388" s="1004">
        <v>15</v>
      </c>
      <c r="M388" s="26"/>
      <c r="N388" s="176"/>
      <c r="O388" s="767"/>
      <c r="P388" s="565"/>
      <c r="Q388" s="767"/>
      <c r="R388" s="569"/>
      <c r="S388" s="15" t="s">
        <v>52</v>
      </c>
      <c r="T388" s="20">
        <f>T392+T396</f>
        <v>284051.5</v>
      </c>
      <c r="U388" s="35" t="s">
        <v>265</v>
      </c>
      <c r="V388" s="158">
        <v>13</v>
      </c>
      <c r="W388" s="408">
        <v>1</v>
      </c>
      <c r="X388" s="408">
        <v>15</v>
      </c>
      <c r="Y388" s="696"/>
      <c r="Z388" s="177"/>
      <c r="AA388" s="774"/>
      <c r="AB388" s="569"/>
      <c r="AC388" s="15" t="s">
        <v>52</v>
      </c>
      <c r="AD388" s="20">
        <f t="shared" si="241"/>
        <v>0</v>
      </c>
      <c r="AE388" s="35" t="s">
        <v>265</v>
      </c>
      <c r="AF388" s="18">
        <f>V388-J388</f>
        <v>0</v>
      </c>
      <c r="AG388" s="18">
        <f t="shared" ref="AG388:AG389" si="242">W388-K388</f>
        <v>-13</v>
      </c>
      <c r="AH388" s="18">
        <f t="shared" ref="AH388:AH389" si="243">X388-L388</f>
        <v>0</v>
      </c>
    </row>
    <row r="389" spans="1:34" s="251" customFormat="1" ht="241.5" customHeight="1" x14ac:dyDescent="0.35">
      <c r="A389" s="992"/>
      <c r="B389" s="306"/>
      <c r="C389" s="774"/>
      <c r="D389" s="562"/>
      <c r="E389" s="767"/>
      <c r="F389" s="621" t="s">
        <v>266</v>
      </c>
      <c r="G389" s="478" t="s">
        <v>61</v>
      </c>
      <c r="H389" s="250">
        <f>H390+H391+H392</f>
        <v>786712.1</v>
      </c>
      <c r="I389" s="252" t="s">
        <v>267</v>
      </c>
      <c r="J389" s="255">
        <v>8000</v>
      </c>
      <c r="K389" s="409">
        <v>8424</v>
      </c>
      <c r="L389" s="1005">
        <v>8870</v>
      </c>
      <c r="M389" s="992"/>
      <c r="N389" s="286"/>
      <c r="O389" s="767"/>
      <c r="P389" s="562"/>
      <c r="Q389" s="767"/>
      <c r="R389" s="621" t="s">
        <v>266</v>
      </c>
      <c r="S389" s="478" t="s">
        <v>61</v>
      </c>
      <c r="T389" s="250">
        <f>T390+T391+T392</f>
        <v>524707.69999999995</v>
      </c>
      <c r="U389" s="252" t="s">
        <v>267</v>
      </c>
      <c r="V389" s="255">
        <v>8000</v>
      </c>
      <c r="W389" s="409">
        <v>0</v>
      </c>
      <c r="X389" s="409">
        <v>8870</v>
      </c>
      <c r="Y389" s="696"/>
      <c r="Z389" s="246"/>
      <c r="AA389" s="774"/>
      <c r="AB389" s="621" t="s">
        <v>266</v>
      </c>
      <c r="AC389" s="478" t="s">
        <v>61</v>
      </c>
      <c r="AD389" s="250">
        <f t="shared" si="241"/>
        <v>-262004.40000000002</v>
      </c>
      <c r="AE389" s="252" t="s">
        <v>267</v>
      </c>
      <c r="AF389" s="18">
        <f>V389-J389</f>
        <v>0</v>
      </c>
      <c r="AG389" s="18">
        <f t="shared" si="242"/>
        <v>-8424</v>
      </c>
      <c r="AH389" s="18">
        <f t="shared" si="243"/>
        <v>0</v>
      </c>
    </row>
    <row r="390" spans="1:34" s="251" customFormat="1" ht="66.75" customHeight="1" x14ac:dyDescent="0.35">
      <c r="A390" s="992"/>
      <c r="B390" s="306"/>
      <c r="C390" s="774"/>
      <c r="D390" s="562"/>
      <c r="E390" s="767"/>
      <c r="F390" s="598"/>
      <c r="G390" s="595" t="s">
        <v>50</v>
      </c>
      <c r="H390" s="250">
        <v>248817.1</v>
      </c>
      <c r="I390" s="678" t="s">
        <v>258</v>
      </c>
      <c r="J390" s="678"/>
      <c r="K390" s="678"/>
      <c r="L390" s="678"/>
      <c r="M390" s="992"/>
      <c r="N390" s="286"/>
      <c r="O390" s="767"/>
      <c r="P390" s="562"/>
      <c r="Q390" s="767"/>
      <c r="R390" s="569"/>
      <c r="S390" s="15" t="s">
        <v>50</v>
      </c>
      <c r="T390" s="20">
        <v>248817.1</v>
      </c>
      <c r="U390" s="678" t="s">
        <v>258</v>
      </c>
      <c r="V390" s="678"/>
      <c r="W390" s="678"/>
      <c r="X390" s="679"/>
      <c r="Y390" s="696"/>
      <c r="Z390" s="246"/>
      <c r="AA390" s="774"/>
      <c r="AB390" s="598"/>
      <c r="AC390" s="595" t="s">
        <v>50</v>
      </c>
      <c r="AD390" s="250">
        <f t="shared" si="241"/>
        <v>0</v>
      </c>
      <c r="AE390" s="678" t="s">
        <v>258</v>
      </c>
      <c r="AF390" s="678"/>
      <c r="AG390" s="678"/>
      <c r="AH390" s="679"/>
    </row>
    <row r="391" spans="1:34" s="251" customFormat="1" ht="312.75" customHeight="1" x14ac:dyDescent="0.35">
      <c r="A391" s="992"/>
      <c r="B391" s="306"/>
      <c r="C391" s="774"/>
      <c r="D391" s="562"/>
      <c r="E391" s="767"/>
      <c r="F391" s="598"/>
      <c r="G391" s="595" t="s">
        <v>51</v>
      </c>
      <c r="H391" s="250">
        <v>262004.4</v>
      </c>
      <c r="I391" s="997" t="s">
        <v>268</v>
      </c>
      <c r="J391" s="538">
        <f>J386/J388</f>
        <v>19705.93076923077</v>
      </c>
      <c r="K391" s="538">
        <f>K386/K388</f>
        <v>19268.178571428572</v>
      </c>
      <c r="L391" s="1006">
        <f>L386/L388</f>
        <v>18936.766666666666</v>
      </c>
      <c r="M391" s="992"/>
      <c r="N391" s="286"/>
      <c r="O391" s="767"/>
      <c r="P391" s="562"/>
      <c r="Q391" s="767"/>
      <c r="R391" s="569"/>
      <c r="S391" s="15" t="s">
        <v>51</v>
      </c>
      <c r="T391" s="20">
        <v>0</v>
      </c>
      <c r="U391" s="997" t="s">
        <v>268</v>
      </c>
      <c r="V391" s="410">
        <f>V386/V388</f>
        <v>19705.93076923077</v>
      </c>
      <c r="W391" s="410">
        <f>W386/W388</f>
        <v>1918.8</v>
      </c>
      <c r="X391" s="410">
        <f>X386/X388</f>
        <v>18936.766666666666</v>
      </c>
      <c r="Y391" s="745"/>
      <c r="Z391" s="311"/>
      <c r="AA391" s="775"/>
      <c r="AB391" s="598"/>
      <c r="AC391" s="595" t="s">
        <v>51</v>
      </c>
      <c r="AD391" s="250">
        <f t="shared" si="241"/>
        <v>-262004.4</v>
      </c>
      <c r="AE391" s="997" t="s">
        <v>268</v>
      </c>
      <c r="AF391" s="18">
        <f>V391-J391</f>
        <v>0</v>
      </c>
      <c r="AG391" s="18">
        <f t="shared" ref="AG391" si="244">W391-K391</f>
        <v>-17349.378571428573</v>
      </c>
      <c r="AH391" s="18">
        <f t="shared" ref="AH391" si="245">X391-L391</f>
        <v>0</v>
      </c>
    </row>
    <row r="392" spans="1:34" s="251" customFormat="1" ht="58.5" customHeight="1" x14ac:dyDescent="0.35">
      <c r="A392" s="992"/>
      <c r="B392" s="306"/>
      <c r="C392" s="306"/>
      <c r="D392" s="562"/>
      <c r="E392" s="583"/>
      <c r="F392" s="621"/>
      <c r="G392" s="595" t="s">
        <v>52</v>
      </c>
      <c r="H392" s="250">
        <v>275890.59999999998</v>
      </c>
      <c r="I392" s="678" t="s">
        <v>123</v>
      </c>
      <c r="J392" s="678"/>
      <c r="K392" s="678"/>
      <c r="L392" s="678"/>
      <c r="M392" s="992"/>
      <c r="N392" s="286"/>
      <c r="O392" s="305"/>
      <c r="P392" s="562"/>
      <c r="Q392" s="583"/>
      <c r="R392" s="621"/>
      <c r="S392" s="595" t="s">
        <v>52</v>
      </c>
      <c r="T392" s="250">
        <v>275890.59999999998</v>
      </c>
      <c r="U392" s="678" t="s">
        <v>123</v>
      </c>
      <c r="V392" s="678"/>
      <c r="W392" s="678"/>
      <c r="X392" s="679"/>
      <c r="Y392" s="364"/>
      <c r="Z392" s="317"/>
      <c r="AA392" s="411"/>
      <c r="AB392" s="621"/>
      <c r="AC392" s="595" t="s">
        <v>52</v>
      </c>
      <c r="AD392" s="250">
        <f t="shared" si="241"/>
        <v>0</v>
      </c>
      <c r="AE392" s="678" t="s">
        <v>123</v>
      </c>
      <c r="AF392" s="678"/>
      <c r="AG392" s="678"/>
      <c r="AH392" s="679"/>
    </row>
    <row r="393" spans="1:34" s="251" customFormat="1" ht="209.25" customHeight="1" x14ac:dyDescent="0.35">
      <c r="A393" s="992"/>
      <c r="B393" s="306"/>
      <c r="C393" s="306"/>
      <c r="D393" s="562"/>
      <c r="E393" s="583"/>
      <c r="F393" s="621" t="s">
        <v>110</v>
      </c>
      <c r="G393" s="478" t="s">
        <v>61</v>
      </c>
      <c r="H393" s="250">
        <f>H394+H395+H396</f>
        <v>23271</v>
      </c>
      <c r="I393" s="252" t="s">
        <v>269</v>
      </c>
      <c r="J393" s="409">
        <v>100</v>
      </c>
      <c r="K393" s="409">
        <v>100</v>
      </c>
      <c r="L393" s="1005">
        <v>100</v>
      </c>
      <c r="M393" s="992"/>
      <c r="N393" s="286"/>
      <c r="O393" s="305"/>
      <c r="P393" s="562"/>
      <c r="Q393" s="583"/>
      <c r="R393" s="621" t="s">
        <v>110</v>
      </c>
      <c r="S393" s="478" t="s">
        <v>61</v>
      </c>
      <c r="T393" s="250">
        <f>T394+T395+T396</f>
        <v>17439.699999999997</v>
      </c>
      <c r="U393" s="252" t="s">
        <v>269</v>
      </c>
      <c r="V393" s="409">
        <v>100</v>
      </c>
      <c r="W393" s="409">
        <v>100</v>
      </c>
      <c r="X393" s="409">
        <v>100</v>
      </c>
      <c r="Y393" s="286"/>
      <c r="Z393" s="246"/>
      <c r="AA393" s="309"/>
      <c r="AB393" s="621" t="s">
        <v>110</v>
      </c>
      <c r="AC393" s="478" t="s">
        <v>61</v>
      </c>
      <c r="AD393" s="250">
        <f t="shared" si="241"/>
        <v>-5831.3000000000029</v>
      </c>
      <c r="AE393" s="252" t="s">
        <v>269</v>
      </c>
      <c r="AF393" s="18">
        <f>V393-J393</f>
        <v>0</v>
      </c>
      <c r="AG393" s="18">
        <f t="shared" ref="AG393" si="246">W393-K393</f>
        <v>0</v>
      </c>
      <c r="AH393" s="18">
        <f t="shared" ref="AH393" si="247">X393-L393</f>
        <v>0</v>
      </c>
    </row>
    <row r="394" spans="1:34" s="251" customFormat="1" ht="78" customHeight="1" x14ac:dyDescent="0.35">
      <c r="A394" s="992"/>
      <c r="B394" s="306"/>
      <c r="C394" s="306"/>
      <c r="D394" s="562"/>
      <c r="E394" s="583"/>
      <c r="F394" s="621"/>
      <c r="G394" s="595" t="s">
        <v>50</v>
      </c>
      <c r="H394" s="250">
        <v>7360</v>
      </c>
      <c r="I394" s="622"/>
      <c r="J394" s="413"/>
      <c r="K394" s="413"/>
      <c r="L394" s="413"/>
      <c r="M394" s="992"/>
      <c r="N394" s="286"/>
      <c r="O394" s="305"/>
      <c r="P394" s="562"/>
      <c r="Q394" s="583"/>
      <c r="R394" s="621"/>
      <c r="S394" s="595" t="s">
        <v>50</v>
      </c>
      <c r="T394" s="250">
        <v>7360</v>
      </c>
      <c r="U394" s="622"/>
      <c r="V394" s="413"/>
      <c r="W394" s="413"/>
      <c r="X394" s="393"/>
      <c r="Y394" s="286"/>
      <c r="Z394" s="246"/>
      <c r="AA394" s="309"/>
      <c r="AB394" s="621"/>
      <c r="AC394" s="595" t="s">
        <v>50</v>
      </c>
      <c r="AD394" s="250">
        <f t="shared" si="241"/>
        <v>0</v>
      </c>
      <c r="AE394" s="622"/>
      <c r="AF394" s="413"/>
      <c r="AG394" s="413"/>
      <c r="AH394" s="393"/>
    </row>
    <row r="395" spans="1:34" s="251" customFormat="1" ht="41.25" customHeight="1" x14ac:dyDescent="0.35">
      <c r="A395" s="992"/>
      <c r="B395" s="306"/>
      <c r="C395" s="306"/>
      <c r="D395" s="562"/>
      <c r="E395" s="583"/>
      <c r="F395" s="598"/>
      <c r="G395" s="595" t="s">
        <v>51</v>
      </c>
      <c r="H395" s="250">
        <v>7750.1</v>
      </c>
      <c r="I395" s="622"/>
      <c r="J395" s="413"/>
      <c r="K395" s="413"/>
      <c r="L395" s="413"/>
      <c r="M395" s="992"/>
      <c r="N395" s="286"/>
      <c r="O395" s="305"/>
      <c r="P395" s="562"/>
      <c r="Q395" s="583"/>
      <c r="R395" s="598"/>
      <c r="S395" s="595" t="s">
        <v>51</v>
      </c>
      <c r="T395" s="250">
        <v>1918.8</v>
      </c>
      <c r="U395" s="622"/>
      <c r="V395" s="413"/>
      <c r="W395" s="413"/>
      <c r="X395" s="393"/>
      <c r="Y395" s="286"/>
      <c r="Z395" s="246"/>
      <c r="AA395" s="309"/>
      <c r="AB395" s="598"/>
      <c r="AC395" s="595" t="s">
        <v>51</v>
      </c>
      <c r="AD395" s="250">
        <f t="shared" si="241"/>
        <v>-5831.3</v>
      </c>
      <c r="AE395" s="622"/>
      <c r="AF395" s="413"/>
      <c r="AG395" s="413"/>
      <c r="AH395" s="393"/>
    </row>
    <row r="396" spans="1:34" s="251" customFormat="1" ht="57" customHeight="1" x14ac:dyDescent="0.35">
      <c r="A396" s="993"/>
      <c r="B396" s="314"/>
      <c r="C396" s="314"/>
      <c r="D396" s="570"/>
      <c r="E396" s="596"/>
      <c r="F396" s="311"/>
      <c r="G396" s="437" t="s">
        <v>52</v>
      </c>
      <c r="H396" s="276">
        <v>8160.9</v>
      </c>
      <c r="I396" s="623"/>
      <c r="J396" s="414"/>
      <c r="K396" s="414"/>
      <c r="L396" s="414"/>
      <c r="M396" s="993"/>
      <c r="N396" s="328"/>
      <c r="O396" s="313"/>
      <c r="P396" s="570"/>
      <c r="Q396" s="596"/>
      <c r="R396" s="311"/>
      <c r="S396" s="437" t="s">
        <v>52</v>
      </c>
      <c r="T396" s="276">
        <v>8160.9</v>
      </c>
      <c r="U396" s="623"/>
      <c r="V396" s="414"/>
      <c r="W396" s="414"/>
      <c r="X396" s="410"/>
      <c r="Y396" s="328"/>
      <c r="Z396" s="311"/>
      <c r="AA396" s="310"/>
      <c r="AB396" s="311"/>
      <c r="AC396" s="437" t="s">
        <v>52</v>
      </c>
      <c r="AD396" s="276">
        <f t="shared" si="241"/>
        <v>0</v>
      </c>
      <c r="AE396" s="623"/>
      <c r="AF396" s="414"/>
      <c r="AG396" s="414"/>
      <c r="AH396" s="410"/>
    </row>
    <row r="397" spans="1:34" s="382" customFormat="1" ht="81" customHeight="1" x14ac:dyDescent="0.35">
      <c r="A397" s="595"/>
      <c r="B397" s="588"/>
      <c r="C397" s="588"/>
      <c r="D397" s="737" t="s">
        <v>112</v>
      </c>
      <c r="E397" s="737"/>
      <c r="F397" s="737"/>
      <c r="G397" s="350" t="s">
        <v>61</v>
      </c>
      <c r="H397" s="346">
        <f>H398+H399+H400</f>
        <v>1644700.6</v>
      </c>
      <c r="I397" s="416"/>
      <c r="J397" s="416"/>
      <c r="K397" s="416"/>
      <c r="L397" s="417"/>
      <c r="M397" s="595"/>
      <c r="N397" s="588"/>
      <c r="O397" s="588"/>
      <c r="P397" s="737" t="s">
        <v>112</v>
      </c>
      <c r="Q397" s="737"/>
      <c r="R397" s="737"/>
      <c r="S397" s="350" t="s">
        <v>61</v>
      </c>
      <c r="T397" s="346">
        <f>T398+T399+T400</f>
        <v>1220821.6000000001</v>
      </c>
      <c r="U397" s="740" t="s">
        <v>112</v>
      </c>
      <c r="V397" s="741"/>
      <c r="W397" s="741"/>
      <c r="X397" s="742"/>
      <c r="Y397" s="415"/>
      <c r="Z397" s="740"/>
      <c r="AA397" s="741"/>
      <c r="AB397" s="742"/>
      <c r="AC397" s="350" t="s">
        <v>61</v>
      </c>
      <c r="AD397" s="250">
        <f t="shared" si="241"/>
        <v>-423879</v>
      </c>
      <c r="AE397" s="416"/>
      <c r="AF397" s="416"/>
      <c r="AG397" s="416"/>
      <c r="AH397" s="417"/>
    </row>
    <row r="398" spans="1:34" s="382" customFormat="1" ht="81" customHeight="1" x14ac:dyDescent="0.35">
      <c r="A398" s="249"/>
      <c r="B398" s="518"/>
      <c r="C398" s="518"/>
      <c r="D398" s="517"/>
      <c r="E398" s="517"/>
      <c r="F398" s="541"/>
      <c r="G398" s="345" t="s">
        <v>50</v>
      </c>
      <c r="H398" s="346">
        <f>H402+H406</f>
        <v>520177.1</v>
      </c>
      <c r="I398" s="380"/>
      <c r="J398" s="380"/>
      <c r="K398" s="380"/>
      <c r="L398" s="419"/>
      <c r="M398" s="249"/>
      <c r="N398" s="518"/>
      <c r="O398" s="518"/>
      <c r="P398" s="517"/>
      <c r="Q398" s="517"/>
      <c r="R398" s="541"/>
      <c r="S398" s="345" t="s">
        <v>50</v>
      </c>
      <c r="T398" s="346">
        <f>T402+T406</f>
        <v>520177.1</v>
      </c>
      <c r="U398" s="539"/>
      <c r="V398" s="539"/>
      <c r="W398" s="539"/>
      <c r="X398" s="540"/>
      <c r="Y398" s="418"/>
      <c r="Z398" s="593"/>
      <c r="AA398" s="589"/>
      <c r="AB398" s="346"/>
      <c r="AC398" s="345" t="s">
        <v>50</v>
      </c>
      <c r="AD398" s="250">
        <f t="shared" si="241"/>
        <v>0</v>
      </c>
      <c r="AE398" s="380"/>
      <c r="AF398" s="380"/>
      <c r="AG398" s="380"/>
      <c r="AH398" s="419"/>
    </row>
    <row r="399" spans="1:34" s="382" customFormat="1" ht="81" customHeight="1" x14ac:dyDescent="0.35">
      <c r="A399" s="249"/>
      <c r="B399" s="518"/>
      <c r="C399" s="518"/>
      <c r="D399" s="517"/>
      <c r="E399" s="517"/>
      <c r="F399" s="541"/>
      <c r="G399" s="345" t="s">
        <v>51</v>
      </c>
      <c r="H399" s="346">
        <f>H403+H407</f>
        <v>547746.5</v>
      </c>
      <c r="I399" s="380"/>
      <c r="J399" s="380"/>
      <c r="K399" s="380"/>
      <c r="L399" s="419"/>
      <c r="M399" s="249"/>
      <c r="N399" s="518"/>
      <c r="O399" s="518"/>
      <c r="P399" s="517"/>
      <c r="Q399" s="517"/>
      <c r="R399" s="541"/>
      <c r="S399" s="345" t="s">
        <v>51</v>
      </c>
      <c r="T399" s="346">
        <f>T403+T407</f>
        <v>123867.5</v>
      </c>
      <c r="U399" s="539"/>
      <c r="V399" s="539"/>
      <c r="W399" s="539"/>
      <c r="X399" s="540"/>
      <c r="Y399" s="418"/>
      <c r="Z399" s="593"/>
      <c r="AA399" s="589"/>
      <c r="AB399" s="346"/>
      <c r="AC399" s="345" t="s">
        <v>51</v>
      </c>
      <c r="AD399" s="250">
        <f t="shared" si="241"/>
        <v>-423879</v>
      </c>
      <c r="AE399" s="380"/>
      <c r="AF399" s="380"/>
      <c r="AG399" s="380"/>
      <c r="AH399" s="419"/>
    </row>
    <row r="400" spans="1:34" s="382" customFormat="1" ht="81" customHeight="1" x14ac:dyDescent="0.35">
      <c r="A400" s="249"/>
      <c r="B400" s="518"/>
      <c r="C400" s="518"/>
      <c r="D400" s="517"/>
      <c r="E400" s="517"/>
      <c r="F400" s="541"/>
      <c r="G400" s="345" t="s">
        <v>52</v>
      </c>
      <c r="H400" s="346">
        <f>H404+H408</f>
        <v>576777</v>
      </c>
      <c r="I400" s="380"/>
      <c r="J400" s="380"/>
      <c r="K400" s="380"/>
      <c r="L400" s="419"/>
      <c r="M400" s="249"/>
      <c r="N400" s="518"/>
      <c r="O400" s="518"/>
      <c r="P400" s="517"/>
      <c r="Q400" s="517"/>
      <c r="R400" s="541"/>
      <c r="S400" s="345" t="s">
        <v>52</v>
      </c>
      <c r="T400" s="346">
        <f>T404+T408</f>
        <v>576777</v>
      </c>
      <c r="U400" s="539"/>
      <c r="V400" s="539"/>
      <c r="W400" s="539"/>
      <c r="X400" s="540"/>
      <c r="Y400" s="418"/>
      <c r="Z400" s="593"/>
      <c r="AA400" s="589"/>
      <c r="AB400" s="346"/>
      <c r="AC400" s="345" t="s">
        <v>52</v>
      </c>
      <c r="AD400" s="250">
        <f t="shared" si="241"/>
        <v>0</v>
      </c>
      <c r="AE400" s="380"/>
      <c r="AF400" s="380"/>
      <c r="AG400" s="380"/>
      <c r="AH400" s="419"/>
    </row>
    <row r="401" spans="1:34" s="382" customFormat="1" ht="81" customHeight="1" x14ac:dyDescent="0.35">
      <c r="A401" s="819" t="s">
        <v>93</v>
      </c>
      <c r="B401" s="743"/>
      <c r="C401" s="743"/>
      <c r="D401" s="743"/>
      <c r="E401" s="743"/>
      <c r="F401" s="744"/>
      <c r="G401" s="350" t="s">
        <v>61</v>
      </c>
      <c r="H401" s="346">
        <f>H402+H403+H404</f>
        <v>1621429.6</v>
      </c>
      <c r="I401" s="380"/>
      <c r="J401" s="380"/>
      <c r="K401" s="380"/>
      <c r="L401" s="419"/>
      <c r="M401" s="819" t="s">
        <v>93</v>
      </c>
      <c r="N401" s="743"/>
      <c r="O401" s="743"/>
      <c r="P401" s="743"/>
      <c r="Q401" s="743"/>
      <c r="R401" s="744"/>
      <c r="S401" s="350" t="s">
        <v>61</v>
      </c>
      <c r="T401" s="346">
        <f>T402+T403+T404</f>
        <v>1203381.8999999999</v>
      </c>
      <c r="U401" s="819" t="s">
        <v>93</v>
      </c>
      <c r="V401" s="743"/>
      <c r="W401" s="743"/>
      <c r="X401" s="743"/>
      <c r="Y401" s="418"/>
      <c r="Z401" s="593"/>
      <c r="AA401" s="743"/>
      <c r="AB401" s="744"/>
      <c r="AC401" s="350" t="s">
        <v>61</v>
      </c>
      <c r="AD401" s="346">
        <f>AD402+AD403+AD404</f>
        <v>-418047.7</v>
      </c>
      <c r="AE401" s="380"/>
      <c r="AF401" s="380"/>
      <c r="AG401" s="380"/>
      <c r="AH401" s="419"/>
    </row>
    <row r="402" spans="1:34" s="382" customFormat="1" ht="81" customHeight="1" x14ac:dyDescent="0.35">
      <c r="A402" s="249"/>
      <c r="B402" s="518"/>
      <c r="C402" s="518"/>
      <c r="D402" s="517"/>
      <c r="E402" s="517"/>
      <c r="F402" s="541"/>
      <c r="G402" s="345" t="s">
        <v>50</v>
      </c>
      <c r="H402" s="346">
        <f>H370+H378+H390</f>
        <v>512817.1</v>
      </c>
      <c r="I402" s="380"/>
      <c r="J402" s="380"/>
      <c r="K402" s="380"/>
      <c r="L402" s="419"/>
      <c r="M402" s="249"/>
      <c r="N402" s="518"/>
      <c r="O402" s="518"/>
      <c r="P402" s="517"/>
      <c r="Q402" s="517"/>
      <c r="R402" s="541"/>
      <c r="S402" s="345" t="s">
        <v>50</v>
      </c>
      <c r="T402" s="346">
        <f>T370+T378+T390</f>
        <v>512817.1</v>
      </c>
      <c r="U402" s="539"/>
      <c r="V402" s="539"/>
      <c r="W402" s="539"/>
      <c r="X402" s="540"/>
      <c r="Y402" s="418"/>
      <c r="Z402" s="593"/>
      <c r="AA402" s="589"/>
      <c r="AB402" s="346"/>
      <c r="AC402" s="345" t="s">
        <v>50</v>
      </c>
      <c r="AD402" s="346">
        <f>AD370+AD378+AD390</f>
        <v>0</v>
      </c>
      <c r="AE402" s="380"/>
      <c r="AF402" s="380"/>
      <c r="AG402" s="380"/>
      <c r="AH402" s="419"/>
    </row>
    <row r="403" spans="1:34" s="382" customFormat="1" ht="81" customHeight="1" x14ac:dyDescent="0.35">
      <c r="A403" s="249"/>
      <c r="B403" s="518"/>
      <c r="C403" s="518"/>
      <c r="D403" s="517"/>
      <c r="E403" s="517"/>
      <c r="F403" s="541"/>
      <c r="G403" s="345" t="s">
        <v>51</v>
      </c>
      <c r="H403" s="346">
        <f>H371+H379+H391</f>
        <v>539996.4</v>
      </c>
      <c r="I403" s="380"/>
      <c r="J403" s="380"/>
      <c r="K403" s="380"/>
      <c r="L403" s="419"/>
      <c r="M403" s="249"/>
      <c r="N403" s="518"/>
      <c r="O403" s="518"/>
      <c r="P403" s="517"/>
      <c r="Q403" s="517"/>
      <c r="R403" s="541"/>
      <c r="S403" s="345" t="s">
        <v>51</v>
      </c>
      <c r="T403" s="346">
        <f>T371+T379+T391</f>
        <v>121948.7</v>
      </c>
      <c r="U403" s="539"/>
      <c r="V403" s="539"/>
      <c r="W403" s="539"/>
      <c r="X403" s="540"/>
      <c r="Y403" s="418"/>
      <c r="Z403" s="593"/>
      <c r="AA403" s="589"/>
      <c r="AB403" s="346"/>
      <c r="AC403" s="345" t="s">
        <v>51</v>
      </c>
      <c r="AD403" s="346">
        <f>AD371+AD379+AD391</f>
        <v>-418047.7</v>
      </c>
      <c r="AE403" s="380"/>
      <c r="AF403" s="380"/>
      <c r="AG403" s="380"/>
      <c r="AH403" s="419"/>
    </row>
    <row r="404" spans="1:34" s="382" customFormat="1" ht="81" customHeight="1" x14ac:dyDescent="0.35">
      <c r="A404" s="249"/>
      <c r="B404" s="518"/>
      <c r="C404" s="518"/>
      <c r="D404" s="517"/>
      <c r="E404" s="517"/>
      <c r="F404" s="541"/>
      <c r="G404" s="345" t="s">
        <v>52</v>
      </c>
      <c r="H404" s="346">
        <f>H372+H380+H392</f>
        <v>568616.1</v>
      </c>
      <c r="I404" s="380"/>
      <c r="J404" s="380"/>
      <c r="K404" s="380"/>
      <c r="L404" s="419"/>
      <c r="M404" s="249"/>
      <c r="N404" s="518"/>
      <c r="O404" s="518"/>
      <c r="P404" s="517"/>
      <c r="Q404" s="517"/>
      <c r="R404" s="541"/>
      <c r="S404" s="345" t="s">
        <v>52</v>
      </c>
      <c r="T404" s="346">
        <f>T372+T380+T392</f>
        <v>568616.1</v>
      </c>
      <c r="U404" s="539"/>
      <c r="V404" s="539"/>
      <c r="W404" s="539"/>
      <c r="X404" s="540"/>
      <c r="Y404" s="418"/>
      <c r="Z404" s="593"/>
      <c r="AA404" s="589"/>
      <c r="AB404" s="346"/>
      <c r="AC404" s="345" t="s">
        <v>52</v>
      </c>
      <c r="AD404" s="346">
        <f>AD372+AD380+AD392</f>
        <v>0</v>
      </c>
      <c r="AE404" s="380"/>
      <c r="AF404" s="380"/>
      <c r="AG404" s="380"/>
      <c r="AH404" s="419"/>
    </row>
    <row r="405" spans="1:34" s="382" customFormat="1" ht="81" customHeight="1" x14ac:dyDescent="0.35">
      <c r="A405" s="249"/>
      <c r="B405" s="518"/>
      <c r="C405" s="518"/>
      <c r="D405" s="517"/>
      <c r="E405" s="743" t="s">
        <v>110</v>
      </c>
      <c r="F405" s="743"/>
      <c r="G405" s="350" t="s">
        <v>61</v>
      </c>
      <c r="H405" s="346">
        <f>H406+H407+H408</f>
        <v>23271</v>
      </c>
      <c r="I405" s="380"/>
      <c r="J405" s="380"/>
      <c r="K405" s="380"/>
      <c r="L405" s="419"/>
      <c r="M405" s="249"/>
      <c r="N405" s="518"/>
      <c r="O405" s="518"/>
      <c r="P405" s="517"/>
      <c r="Q405" s="743" t="s">
        <v>110</v>
      </c>
      <c r="R405" s="743"/>
      <c r="S405" s="350" t="s">
        <v>61</v>
      </c>
      <c r="T405" s="346">
        <f>T406+T407+T408</f>
        <v>17439.699999999997</v>
      </c>
      <c r="U405" s="539"/>
      <c r="V405" s="539"/>
      <c r="W405" s="518" t="s">
        <v>110</v>
      </c>
      <c r="X405" s="542"/>
      <c r="Y405" s="418"/>
      <c r="Z405" s="593"/>
      <c r="AA405" s="743"/>
      <c r="AB405" s="744"/>
      <c r="AC405" s="350" t="s">
        <v>61</v>
      </c>
      <c r="AD405" s="346">
        <f>AD406+AD407+AD408</f>
        <v>-5831.3</v>
      </c>
      <c r="AE405" s="380"/>
      <c r="AF405" s="380"/>
      <c r="AG405" s="380"/>
      <c r="AH405" s="419"/>
    </row>
    <row r="406" spans="1:34" s="382" customFormat="1" ht="81" customHeight="1" x14ac:dyDescent="0.35">
      <c r="A406" s="345"/>
      <c r="B406" s="517"/>
      <c r="C406" s="517"/>
      <c r="D406" s="517"/>
      <c r="E406" s="518"/>
      <c r="F406" s="273"/>
      <c r="G406" s="345" t="s">
        <v>50</v>
      </c>
      <c r="H406" s="346">
        <f>H394</f>
        <v>7360</v>
      </c>
      <c r="I406" s="380"/>
      <c r="J406" s="380"/>
      <c r="K406" s="380"/>
      <c r="L406" s="419"/>
      <c r="M406" s="345"/>
      <c r="N406" s="517"/>
      <c r="O406" s="517"/>
      <c r="P406" s="517"/>
      <c r="Q406" s="518"/>
      <c r="R406" s="273"/>
      <c r="S406" s="345" t="s">
        <v>50</v>
      </c>
      <c r="T406" s="346">
        <f>T394</f>
        <v>7360</v>
      </c>
      <c r="U406" s="539"/>
      <c r="V406" s="539"/>
      <c r="W406" s="539"/>
      <c r="X406" s="540"/>
      <c r="Y406" s="377"/>
      <c r="Z406" s="593"/>
      <c r="AA406" s="588"/>
      <c r="AB406" s="378"/>
      <c r="AC406" s="345" t="s">
        <v>50</v>
      </c>
      <c r="AD406" s="346">
        <f>AD394</f>
        <v>0</v>
      </c>
      <c r="AE406" s="380"/>
      <c r="AF406" s="380"/>
      <c r="AG406" s="380"/>
      <c r="AH406" s="419"/>
    </row>
    <row r="407" spans="1:34" s="382" customFormat="1" ht="81" customHeight="1" x14ac:dyDescent="0.35">
      <c r="A407" s="345"/>
      <c r="B407" s="517"/>
      <c r="C407" s="517"/>
      <c r="D407" s="517"/>
      <c r="E407" s="518"/>
      <c r="F407" s="273"/>
      <c r="G407" s="345" t="s">
        <v>51</v>
      </c>
      <c r="H407" s="346">
        <f>H395</f>
        <v>7750.1</v>
      </c>
      <c r="I407" s="380"/>
      <c r="J407" s="380"/>
      <c r="K407" s="380"/>
      <c r="L407" s="419"/>
      <c r="M407" s="345"/>
      <c r="N407" s="517"/>
      <c r="O407" s="517"/>
      <c r="P407" s="517"/>
      <c r="Q407" s="518"/>
      <c r="R407" s="273"/>
      <c r="S407" s="345" t="s">
        <v>51</v>
      </c>
      <c r="T407" s="346">
        <f>T395</f>
        <v>1918.8</v>
      </c>
      <c r="U407" s="539"/>
      <c r="V407" s="539"/>
      <c r="W407" s="539"/>
      <c r="X407" s="540"/>
      <c r="Y407" s="377"/>
      <c r="Z407" s="593"/>
      <c r="AA407" s="588"/>
      <c r="AB407" s="378"/>
      <c r="AC407" s="345" t="s">
        <v>51</v>
      </c>
      <c r="AD407" s="346">
        <f>AD395</f>
        <v>-5831.3</v>
      </c>
      <c r="AE407" s="380"/>
      <c r="AF407" s="380"/>
      <c r="AG407" s="380"/>
      <c r="AH407" s="419"/>
    </row>
    <row r="408" spans="1:34" s="382" customFormat="1" ht="81" customHeight="1" x14ac:dyDescent="0.35">
      <c r="A408" s="345"/>
      <c r="B408" s="517"/>
      <c r="C408" s="517"/>
      <c r="D408" s="517"/>
      <c r="E408" s="518"/>
      <c r="F408" s="273"/>
      <c r="G408" s="357" t="s">
        <v>52</v>
      </c>
      <c r="H408" s="358">
        <f>H396</f>
        <v>8160.9</v>
      </c>
      <c r="I408" s="380"/>
      <c r="J408" s="380"/>
      <c r="K408" s="380"/>
      <c r="L408" s="419"/>
      <c r="M408" s="345"/>
      <c r="N408" s="517"/>
      <c r="O408" s="517"/>
      <c r="P408" s="517"/>
      <c r="Q408" s="518"/>
      <c r="R408" s="273"/>
      <c r="S408" s="357" t="s">
        <v>52</v>
      </c>
      <c r="T408" s="358">
        <f>T396</f>
        <v>8160.9</v>
      </c>
      <c r="U408" s="539"/>
      <c r="V408" s="539"/>
      <c r="W408" s="539"/>
      <c r="X408" s="540"/>
      <c r="Y408" s="377"/>
      <c r="Z408" s="357"/>
      <c r="AA408" s="571"/>
      <c r="AB408" s="386"/>
      <c r="AC408" s="357" t="s">
        <v>52</v>
      </c>
      <c r="AD408" s="358">
        <f>AD396</f>
        <v>0</v>
      </c>
      <c r="AE408" s="380"/>
      <c r="AF408" s="380"/>
      <c r="AG408" s="380"/>
      <c r="AH408" s="419"/>
    </row>
    <row r="409" spans="1:34" s="382" customFormat="1" ht="81" customHeight="1" x14ac:dyDescent="0.35">
      <c r="A409" s="740" t="s">
        <v>132</v>
      </c>
      <c r="B409" s="741"/>
      <c r="C409" s="741"/>
      <c r="D409" s="741"/>
      <c r="E409" s="741"/>
      <c r="F409" s="742"/>
      <c r="G409" s="350" t="s">
        <v>61</v>
      </c>
      <c r="H409" s="346">
        <f>H410+H411+H412</f>
        <v>3678992.5</v>
      </c>
      <c r="I409" s="416"/>
      <c r="J409" s="416"/>
      <c r="K409" s="416"/>
      <c r="L409" s="417"/>
      <c r="M409" s="740" t="s">
        <v>132</v>
      </c>
      <c r="N409" s="741"/>
      <c r="O409" s="741"/>
      <c r="P409" s="741"/>
      <c r="Q409" s="741"/>
      <c r="R409" s="742"/>
      <c r="S409" s="350" t="s">
        <v>61</v>
      </c>
      <c r="T409" s="346">
        <f>T410+T411+T412</f>
        <v>3223564.0999999996</v>
      </c>
      <c r="U409" s="740" t="s">
        <v>132</v>
      </c>
      <c r="V409" s="741"/>
      <c r="W409" s="741"/>
      <c r="X409" s="742"/>
      <c r="Y409" s="421"/>
      <c r="Z409" s="1007"/>
      <c r="AA409" s="741"/>
      <c r="AB409" s="742"/>
      <c r="AC409" s="350" t="s">
        <v>61</v>
      </c>
      <c r="AD409" s="346">
        <f>AD410+AD411+AD412</f>
        <v>-455428.4</v>
      </c>
      <c r="AE409" s="416"/>
      <c r="AF409" s="416"/>
      <c r="AG409" s="416"/>
      <c r="AH409" s="417"/>
    </row>
    <row r="410" spans="1:34" s="382" customFormat="1" ht="81" customHeight="1" x14ac:dyDescent="0.35">
      <c r="A410" s="345"/>
      <c r="B410" s="517"/>
      <c r="C410" s="517"/>
      <c r="D410" s="517"/>
      <c r="E410" s="517"/>
      <c r="F410" s="517"/>
      <c r="G410" s="345" t="s">
        <v>50</v>
      </c>
      <c r="H410" s="346">
        <f>H414+H418</f>
        <v>1164604.3</v>
      </c>
      <c r="I410" s="380"/>
      <c r="J410" s="380"/>
      <c r="K410" s="380"/>
      <c r="L410" s="419"/>
      <c r="M410" s="345"/>
      <c r="N410" s="517"/>
      <c r="O410" s="517"/>
      <c r="P410" s="517"/>
      <c r="Q410" s="517"/>
      <c r="R410" s="517"/>
      <c r="S410" s="345" t="s">
        <v>50</v>
      </c>
      <c r="T410" s="346">
        <f>T414+T418</f>
        <v>1164604.3</v>
      </c>
      <c r="U410" s="539"/>
      <c r="V410" s="539"/>
      <c r="W410" s="539"/>
      <c r="X410" s="540"/>
      <c r="Y410" s="377"/>
      <c r="Z410" s="376"/>
      <c r="AA410" s="377"/>
      <c r="AB410" s="419"/>
      <c r="AC410" s="345" t="s">
        <v>50</v>
      </c>
      <c r="AD410" s="346">
        <f>AD414+AD418</f>
        <v>0</v>
      </c>
      <c r="AE410" s="380"/>
      <c r="AF410" s="380"/>
      <c r="AG410" s="380"/>
      <c r="AH410" s="419"/>
    </row>
    <row r="411" spans="1:34" s="382" customFormat="1" ht="81" customHeight="1" x14ac:dyDescent="0.35">
      <c r="A411" s="345"/>
      <c r="B411" s="517"/>
      <c r="C411" s="517"/>
      <c r="D411" s="517"/>
      <c r="E411" s="517"/>
      <c r="F411" s="517"/>
      <c r="G411" s="345" t="s">
        <v>51</v>
      </c>
      <c r="H411" s="346">
        <f>H415+H419</f>
        <v>1224679.9000000001</v>
      </c>
      <c r="I411" s="380"/>
      <c r="J411" s="380"/>
      <c r="K411" s="380"/>
      <c r="L411" s="419"/>
      <c r="M411" s="345"/>
      <c r="N411" s="517"/>
      <c r="O411" s="517"/>
      <c r="P411" s="517"/>
      <c r="Q411" s="517"/>
      <c r="R411" s="517"/>
      <c r="S411" s="345" t="s">
        <v>51</v>
      </c>
      <c r="T411" s="346">
        <f>T415+T419</f>
        <v>769251.49999999988</v>
      </c>
      <c r="U411" s="539"/>
      <c r="V411" s="539"/>
      <c r="W411" s="539"/>
      <c r="X411" s="540"/>
      <c r="Y411" s="377"/>
      <c r="Z411" s="376"/>
      <c r="AA411" s="377"/>
      <c r="AB411" s="419"/>
      <c r="AC411" s="345" t="s">
        <v>51</v>
      </c>
      <c r="AD411" s="346">
        <f>AD415+AD419</f>
        <v>-455428.39999999997</v>
      </c>
      <c r="AE411" s="380"/>
      <c r="AF411" s="380"/>
      <c r="AG411" s="380"/>
      <c r="AH411" s="419"/>
    </row>
    <row r="412" spans="1:34" s="382" customFormat="1" ht="81" customHeight="1" x14ac:dyDescent="0.35">
      <c r="A412" s="345"/>
      <c r="B412" s="517"/>
      <c r="C412" s="517"/>
      <c r="D412" s="517"/>
      <c r="E412" s="517"/>
      <c r="F412" s="517"/>
      <c r="G412" s="345" t="s">
        <v>52</v>
      </c>
      <c r="H412" s="346">
        <f>H416+H420</f>
        <v>1289708.2999999998</v>
      </c>
      <c r="I412" s="380"/>
      <c r="J412" s="380"/>
      <c r="K412" s="380"/>
      <c r="L412" s="419"/>
      <c r="M412" s="345"/>
      <c r="N412" s="517"/>
      <c r="O412" s="517"/>
      <c r="P412" s="517"/>
      <c r="Q412" s="517"/>
      <c r="R412" s="517"/>
      <c r="S412" s="345" t="s">
        <v>52</v>
      </c>
      <c r="T412" s="346">
        <f>T416+T420</f>
        <v>1289708.2999999998</v>
      </c>
      <c r="U412" s="539"/>
      <c r="V412" s="539"/>
      <c r="W412" s="539"/>
      <c r="X412" s="540"/>
      <c r="Y412" s="377"/>
      <c r="Z412" s="376"/>
      <c r="AA412" s="377"/>
      <c r="AB412" s="419"/>
      <c r="AC412" s="345" t="s">
        <v>52</v>
      </c>
      <c r="AD412" s="346">
        <f>AD416+AD420</f>
        <v>-2.9103830456733704E-11</v>
      </c>
      <c r="AE412" s="380"/>
      <c r="AF412" s="380"/>
      <c r="AG412" s="380"/>
      <c r="AH412" s="419"/>
    </row>
    <row r="413" spans="1:34" s="382" customFormat="1" ht="81" customHeight="1" x14ac:dyDescent="0.35">
      <c r="A413" s="814" t="s">
        <v>93</v>
      </c>
      <c r="B413" s="737"/>
      <c r="C413" s="737"/>
      <c r="D413" s="737"/>
      <c r="E413" s="737"/>
      <c r="F413" s="815"/>
      <c r="G413" s="350" t="s">
        <v>61</v>
      </c>
      <c r="H413" s="346">
        <f>H414+H415+H416</f>
        <v>3594313.6</v>
      </c>
      <c r="I413" s="380"/>
      <c r="J413" s="380"/>
      <c r="K413" s="380"/>
      <c r="L413" s="419"/>
      <c r="M413" s="814" t="s">
        <v>93</v>
      </c>
      <c r="N413" s="737"/>
      <c r="O413" s="737"/>
      <c r="P413" s="737"/>
      <c r="Q413" s="737"/>
      <c r="R413" s="815"/>
      <c r="S413" s="350" t="s">
        <v>61</v>
      </c>
      <c r="T413" s="346">
        <f>T414+T415+T416</f>
        <v>3144716.5</v>
      </c>
      <c r="U413" s="814" t="s">
        <v>93</v>
      </c>
      <c r="V413" s="737"/>
      <c r="W413" s="737"/>
      <c r="X413" s="815"/>
      <c r="Y413" s="377"/>
      <c r="Z413" s="376"/>
      <c r="AA413" s="737"/>
      <c r="AB413" s="815"/>
      <c r="AC413" s="350" t="s">
        <v>61</v>
      </c>
      <c r="AD413" s="346">
        <f>AD414+AD415+AD416</f>
        <v>-449597.1</v>
      </c>
      <c r="AE413" s="380"/>
      <c r="AF413" s="380"/>
      <c r="AG413" s="380"/>
      <c r="AH413" s="419"/>
    </row>
    <row r="414" spans="1:34" s="382" customFormat="1" ht="81" customHeight="1" x14ac:dyDescent="0.35">
      <c r="A414" s="376"/>
      <c r="B414" s="377"/>
      <c r="C414" s="377"/>
      <c r="D414" s="377"/>
      <c r="E414" s="373"/>
      <c r="F414" s="373"/>
      <c r="G414" s="345" t="s">
        <v>50</v>
      </c>
      <c r="H414" s="346">
        <f>H322+H365+H402</f>
        <v>1137822.5</v>
      </c>
      <c r="I414" s="380"/>
      <c r="J414" s="380"/>
      <c r="K414" s="380"/>
      <c r="L414" s="419"/>
      <c r="M414" s="376"/>
      <c r="N414" s="377"/>
      <c r="O414" s="377"/>
      <c r="P414" s="377"/>
      <c r="Q414" s="373"/>
      <c r="R414" s="373"/>
      <c r="S414" s="345" t="s">
        <v>50</v>
      </c>
      <c r="T414" s="346">
        <f>T322+T365+T402</f>
        <v>1137822.5</v>
      </c>
      <c r="U414" s="380"/>
      <c r="V414" s="380"/>
      <c r="W414" s="380"/>
      <c r="X414" s="419"/>
      <c r="Y414" s="377"/>
      <c r="Z414" s="376"/>
      <c r="AA414" s="589"/>
      <c r="AB414" s="594"/>
      <c r="AC414" s="345" t="s">
        <v>50</v>
      </c>
      <c r="AD414" s="346">
        <f>AD322+AD365+AD402</f>
        <v>0</v>
      </c>
      <c r="AE414" s="380"/>
      <c r="AF414" s="380"/>
      <c r="AG414" s="380"/>
      <c r="AH414" s="419"/>
    </row>
    <row r="415" spans="1:34" s="382" customFormat="1" ht="81" customHeight="1" x14ac:dyDescent="0.35">
      <c r="A415" s="376"/>
      <c r="B415" s="377"/>
      <c r="C415" s="377"/>
      <c r="D415" s="377"/>
      <c r="E415" s="373"/>
      <c r="F415" s="373"/>
      <c r="G415" s="345" t="s">
        <v>51</v>
      </c>
      <c r="H415" s="346">
        <f>H323+H366+H403</f>
        <v>1196478.7000000002</v>
      </c>
      <c r="I415" s="380"/>
      <c r="J415" s="380"/>
      <c r="K415" s="380"/>
      <c r="L415" s="419"/>
      <c r="M415" s="376"/>
      <c r="N415" s="377"/>
      <c r="O415" s="377"/>
      <c r="P415" s="377"/>
      <c r="Q415" s="373"/>
      <c r="R415" s="373"/>
      <c r="S415" s="345" t="s">
        <v>51</v>
      </c>
      <c r="T415" s="346">
        <f>T323+T366+T403</f>
        <v>746881.59999999986</v>
      </c>
      <c r="U415" s="380"/>
      <c r="V415" s="380"/>
      <c r="W415" s="380"/>
      <c r="X415" s="419"/>
      <c r="Y415" s="377"/>
      <c r="Z415" s="376"/>
      <c r="AA415" s="589"/>
      <c r="AB415" s="594"/>
      <c r="AC415" s="345" t="s">
        <v>51</v>
      </c>
      <c r="AD415" s="346">
        <f>AD323+AD366+AD403</f>
        <v>-449597.1</v>
      </c>
      <c r="AE415" s="380"/>
      <c r="AF415" s="380"/>
      <c r="AG415" s="380"/>
      <c r="AH415" s="419"/>
    </row>
    <row r="416" spans="1:34" s="382" customFormat="1" ht="81" customHeight="1" x14ac:dyDescent="0.35">
      <c r="A416" s="376"/>
      <c r="B416" s="377"/>
      <c r="C416" s="377"/>
      <c r="D416" s="377"/>
      <c r="E416" s="373"/>
      <c r="F416" s="373"/>
      <c r="G416" s="345" t="s">
        <v>52</v>
      </c>
      <c r="H416" s="346">
        <f>H324+H367+H404</f>
        <v>1260012.3999999999</v>
      </c>
      <c r="I416" s="380"/>
      <c r="J416" s="380"/>
      <c r="K416" s="380"/>
      <c r="L416" s="419"/>
      <c r="M416" s="376"/>
      <c r="N416" s="377"/>
      <c r="O416" s="377"/>
      <c r="P416" s="377"/>
      <c r="Q416" s="373"/>
      <c r="R416" s="373"/>
      <c r="S416" s="345" t="s">
        <v>52</v>
      </c>
      <c r="T416" s="346">
        <f>T324+T367+T404</f>
        <v>1260012.3999999999</v>
      </c>
      <c r="U416" s="380"/>
      <c r="V416" s="380"/>
      <c r="W416" s="380"/>
      <c r="X416" s="419"/>
      <c r="Y416" s="377"/>
      <c r="Z416" s="376"/>
      <c r="AA416" s="589"/>
      <c r="AB416" s="594"/>
      <c r="AC416" s="345" t="s">
        <v>52</v>
      </c>
      <c r="AD416" s="346">
        <f>AD324+AD367+AD404</f>
        <v>-2.9103830456733704E-11</v>
      </c>
      <c r="AE416" s="380"/>
      <c r="AF416" s="380"/>
      <c r="AG416" s="380"/>
      <c r="AH416" s="419"/>
    </row>
    <row r="417" spans="1:34" s="382" customFormat="1" ht="81" customHeight="1" x14ac:dyDescent="0.35">
      <c r="A417" s="376"/>
      <c r="B417" s="377"/>
      <c r="C417" s="377"/>
      <c r="D417" s="377"/>
      <c r="E417" s="737" t="s">
        <v>110</v>
      </c>
      <c r="F417" s="737"/>
      <c r="G417" s="350" t="s">
        <v>61</v>
      </c>
      <c r="H417" s="346">
        <f>H418+H419+H420</f>
        <v>84678.9</v>
      </c>
      <c r="I417" s="380"/>
      <c r="J417" s="380"/>
      <c r="K417" s="380"/>
      <c r="L417" s="419"/>
      <c r="M417" s="376"/>
      <c r="N417" s="377"/>
      <c r="O417" s="377"/>
      <c r="P417" s="377"/>
      <c r="Q417" s="737" t="s">
        <v>110</v>
      </c>
      <c r="R417" s="737"/>
      <c r="S417" s="350" t="s">
        <v>61</v>
      </c>
      <c r="T417" s="346">
        <f>T418+T419+T420</f>
        <v>78847.600000000006</v>
      </c>
      <c r="U417" s="380"/>
      <c r="V417" s="380"/>
      <c r="W417" s="380"/>
      <c r="X417" s="419"/>
      <c r="Y417" s="377"/>
      <c r="Z417" s="376"/>
      <c r="AA417" s="705" t="s">
        <v>110</v>
      </c>
      <c r="AB417" s="1008"/>
      <c r="AC417" s="350" t="s">
        <v>61</v>
      </c>
      <c r="AD417" s="346">
        <f>AD418+AD419+AD420</f>
        <v>-5831.3</v>
      </c>
      <c r="AE417" s="380"/>
      <c r="AF417" s="380"/>
      <c r="AG417" s="380"/>
      <c r="AH417" s="419"/>
    </row>
    <row r="418" spans="1:34" s="382" customFormat="1" ht="81" customHeight="1" x14ac:dyDescent="0.35">
      <c r="A418" s="376"/>
      <c r="B418" s="377"/>
      <c r="C418" s="377"/>
      <c r="D418" s="377"/>
      <c r="E418" s="377"/>
      <c r="F418" s="377"/>
      <c r="G418" s="345" t="s">
        <v>50</v>
      </c>
      <c r="H418" s="346">
        <f>H326+H406</f>
        <v>26781.8</v>
      </c>
      <c r="I418" s="380"/>
      <c r="J418" s="380"/>
      <c r="K418" s="380"/>
      <c r="L418" s="419"/>
      <c r="M418" s="376"/>
      <c r="N418" s="377"/>
      <c r="O418" s="377"/>
      <c r="P418" s="377"/>
      <c r="Q418" s="377"/>
      <c r="R418" s="377"/>
      <c r="S418" s="345" t="s">
        <v>50</v>
      </c>
      <c r="T418" s="346">
        <f>T326+T406</f>
        <v>26781.8</v>
      </c>
      <c r="U418" s="380"/>
      <c r="V418" s="380"/>
      <c r="W418" s="380"/>
      <c r="X418" s="419"/>
      <c r="Y418" s="377"/>
      <c r="Z418" s="376"/>
      <c r="AA418" s="377"/>
      <c r="AB418" s="419"/>
      <c r="AC418" s="345" t="s">
        <v>50</v>
      </c>
      <c r="AD418" s="346">
        <f>AD326+AD406</f>
        <v>0</v>
      </c>
      <c r="AE418" s="380"/>
      <c r="AF418" s="380"/>
      <c r="AG418" s="380"/>
      <c r="AH418" s="419"/>
    </row>
    <row r="419" spans="1:34" s="382" customFormat="1" ht="81" customHeight="1" x14ac:dyDescent="0.35">
      <c r="A419" s="376"/>
      <c r="B419" s="377"/>
      <c r="C419" s="377"/>
      <c r="D419" s="377"/>
      <c r="E419" s="377"/>
      <c r="F419" s="377"/>
      <c r="G419" s="345" t="s">
        <v>51</v>
      </c>
      <c r="H419" s="346">
        <f>H327+H407</f>
        <v>28201.199999999997</v>
      </c>
      <c r="I419" s="380"/>
      <c r="J419" s="380"/>
      <c r="K419" s="380"/>
      <c r="L419" s="419"/>
      <c r="M419" s="376"/>
      <c r="N419" s="377"/>
      <c r="O419" s="377"/>
      <c r="P419" s="377"/>
      <c r="Q419" s="377"/>
      <c r="R419" s="377"/>
      <c r="S419" s="345" t="s">
        <v>51</v>
      </c>
      <c r="T419" s="346">
        <f>T327+T407</f>
        <v>22369.899999999998</v>
      </c>
      <c r="U419" s="380"/>
      <c r="V419" s="380"/>
      <c r="W419" s="380"/>
      <c r="X419" s="419"/>
      <c r="Y419" s="377"/>
      <c r="Z419" s="376"/>
      <c r="AA419" s="377"/>
      <c r="AB419" s="419"/>
      <c r="AC419" s="345" t="s">
        <v>51</v>
      </c>
      <c r="AD419" s="346">
        <f>AD327+AD407</f>
        <v>-5831.3</v>
      </c>
      <c r="AE419" s="380"/>
      <c r="AF419" s="380"/>
      <c r="AG419" s="380"/>
      <c r="AH419" s="419"/>
    </row>
    <row r="420" spans="1:34" s="382" customFormat="1" ht="81" customHeight="1" x14ac:dyDescent="0.35">
      <c r="A420" s="384"/>
      <c r="B420" s="385"/>
      <c r="C420" s="385"/>
      <c r="D420" s="385"/>
      <c r="E420" s="385"/>
      <c r="F420" s="385"/>
      <c r="G420" s="357" t="s">
        <v>52</v>
      </c>
      <c r="H420" s="358">
        <f>H328+H408</f>
        <v>29695.9</v>
      </c>
      <c r="I420" s="390"/>
      <c r="J420" s="390"/>
      <c r="K420" s="390"/>
      <c r="L420" s="422"/>
      <c r="M420" s="384"/>
      <c r="N420" s="385"/>
      <c r="O420" s="385"/>
      <c r="P420" s="385"/>
      <c r="Q420" s="385"/>
      <c r="R420" s="385"/>
      <c r="S420" s="357" t="s">
        <v>52</v>
      </c>
      <c r="T420" s="358">
        <f>T328+T408</f>
        <v>29695.9</v>
      </c>
      <c r="U420" s="390"/>
      <c r="V420" s="390"/>
      <c r="W420" s="390"/>
      <c r="X420" s="422"/>
      <c r="Y420" s="385"/>
      <c r="Z420" s="384"/>
      <c r="AA420" s="385"/>
      <c r="AB420" s="422"/>
      <c r="AC420" s="357" t="s">
        <v>52</v>
      </c>
      <c r="AD420" s="358">
        <f>AD328+AD408</f>
        <v>0</v>
      </c>
      <c r="AE420" s="390"/>
      <c r="AF420" s="390"/>
      <c r="AG420" s="390"/>
      <c r="AH420" s="422"/>
    </row>
    <row r="421" spans="1:34" s="269" customFormat="1" ht="71.25" customHeight="1" x14ac:dyDescent="0.25">
      <c r="A421" s="816" t="s">
        <v>270</v>
      </c>
      <c r="B421" s="817"/>
      <c r="C421" s="817"/>
      <c r="D421" s="817"/>
      <c r="E421" s="817"/>
      <c r="F421" s="817"/>
      <c r="G421" s="817"/>
      <c r="H421" s="817"/>
      <c r="I421" s="817"/>
      <c r="J421" s="817"/>
      <c r="K421" s="817"/>
      <c r="L421" s="818"/>
      <c r="M421" s="816" t="s">
        <v>270</v>
      </c>
      <c r="N421" s="817"/>
      <c r="O421" s="817"/>
      <c r="P421" s="817"/>
      <c r="Q421" s="817"/>
      <c r="R421" s="817"/>
      <c r="S421" s="817"/>
      <c r="T421" s="817"/>
      <c r="U421" s="817"/>
      <c r="V421" s="817"/>
      <c r="W421" s="817"/>
      <c r="X421" s="818"/>
      <c r="Y421" s="251"/>
      <c r="Z421" s="251"/>
      <c r="AA421" s="251"/>
      <c r="AB421" s="746" t="s">
        <v>270</v>
      </c>
      <c r="AC421" s="747"/>
      <c r="AD421" s="747"/>
      <c r="AE421" s="747"/>
      <c r="AF421" s="747"/>
      <c r="AG421" s="747"/>
      <c r="AH421" s="748"/>
    </row>
    <row r="422" spans="1:34" s="332" customFormat="1" ht="97.5" customHeight="1" x14ac:dyDescent="0.25">
      <c r="A422" s="991" t="s">
        <v>271</v>
      </c>
      <c r="B422" s="889"/>
      <c r="C422" s="889"/>
      <c r="D422" s="889"/>
      <c r="E422" s="889"/>
      <c r="F422" s="889"/>
      <c r="G422" s="889"/>
      <c r="H422" s="889"/>
      <c r="I422" s="801"/>
      <c r="J422" s="423"/>
      <c r="K422" s="423"/>
      <c r="L422" s="424"/>
      <c r="M422" s="991" t="s">
        <v>271</v>
      </c>
      <c r="N422" s="889"/>
      <c r="O422" s="889"/>
      <c r="P422" s="889"/>
      <c r="Q422" s="889"/>
      <c r="R422" s="889"/>
      <c r="S422" s="801"/>
      <c r="T422" s="801"/>
      <c r="U422" s="801"/>
      <c r="V422" s="423"/>
      <c r="W422" s="423"/>
      <c r="X422" s="424"/>
      <c r="AB422" s="1018" t="s">
        <v>271</v>
      </c>
      <c r="AC422" s="1018"/>
      <c r="AD422" s="1018"/>
      <c r="AE422" s="749"/>
      <c r="AF422" s="749"/>
      <c r="AG422" s="749"/>
      <c r="AH422" s="750"/>
    </row>
    <row r="423" spans="1:34" s="244" customFormat="1" ht="70.5" customHeight="1" x14ac:dyDescent="0.25">
      <c r="A423" s="718" t="s">
        <v>272</v>
      </c>
      <c r="B423" s="718" t="s">
        <v>273</v>
      </c>
      <c r="C423" s="718" t="s">
        <v>299</v>
      </c>
      <c r="D423" s="738" t="s">
        <v>58</v>
      </c>
      <c r="E423" s="718" t="s">
        <v>274</v>
      </c>
      <c r="F423" s="568"/>
      <c r="G423" s="9" t="s">
        <v>61</v>
      </c>
      <c r="H423" s="10">
        <f>H424+H425+H426</f>
        <v>380024.2</v>
      </c>
      <c r="I423" s="627" t="s">
        <v>62</v>
      </c>
      <c r="J423" s="627"/>
      <c r="K423" s="627"/>
      <c r="L423" s="627"/>
      <c r="M423" s="718" t="s">
        <v>272</v>
      </c>
      <c r="N423" s="718" t="s">
        <v>273</v>
      </c>
      <c r="O423" s="718" t="s">
        <v>300</v>
      </c>
      <c r="P423" s="738" t="s">
        <v>58</v>
      </c>
      <c r="Q423" s="718" t="s">
        <v>274</v>
      </c>
      <c r="R423" s="564"/>
      <c r="S423" s="48" t="s">
        <v>61</v>
      </c>
      <c r="T423" s="10">
        <f>T424+T425+T426</f>
        <v>541630.10000000009</v>
      </c>
      <c r="U423" s="627" t="s">
        <v>62</v>
      </c>
      <c r="V423" s="627"/>
      <c r="W423" s="627"/>
      <c r="X423" s="628"/>
      <c r="Y423" s="714" t="s">
        <v>300</v>
      </c>
      <c r="Z423" s="738" t="s">
        <v>58</v>
      </c>
      <c r="AA423" s="718" t="s">
        <v>274</v>
      </c>
      <c r="AB423" s="568"/>
      <c r="AC423" s="9" t="s">
        <v>61</v>
      </c>
      <c r="AD423" s="10">
        <f t="shared" ref="AD423:AD438" si="248">T423-H423</f>
        <v>161605.90000000008</v>
      </c>
      <c r="AE423" s="627" t="s">
        <v>62</v>
      </c>
      <c r="AF423" s="627"/>
      <c r="AG423" s="627"/>
      <c r="AH423" s="628"/>
    </row>
    <row r="424" spans="1:34" s="244" customFormat="1" ht="336" customHeight="1" x14ac:dyDescent="0.25">
      <c r="A424" s="719"/>
      <c r="B424" s="719"/>
      <c r="C424" s="719"/>
      <c r="D424" s="739"/>
      <c r="E424" s="719"/>
      <c r="F424" s="569"/>
      <c r="G424" s="15" t="s">
        <v>50</v>
      </c>
      <c r="H424" s="20">
        <f>H428+H432</f>
        <v>120192</v>
      </c>
      <c r="I424" s="35" t="s">
        <v>275</v>
      </c>
      <c r="J424" s="19">
        <v>120192</v>
      </c>
      <c r="K424" s="19">
        <v>126562.2</v>
      </c>
      <c r="L424" s="950">
        <v>133270</v>
      </c>
      <c r="M424" s="719"/>
      <c r="N424" s="719"/>
      <c r="O424" s="719"/>
      <c r="P424" s="739"/>
      <c r="Q424" s="719"/>
      <c r="R424" s="565"/>
      <c r="S424" s="601" t="s">
        <v>50</v>
      </c>
      <c r="T424" s="20">
        <f>T428+T432</f>
        <v>120192</v>
      </c>
      <c r="U424" s="35" t="s">
        <v>275</v>
      </c>
      <c r="V424" s="19">
        <v>120192</v>
      </c>
      <c r="W424" s="19">
        <f>T425</f>
        <v>242196.80000000002</v>
      </c>
      <c r="X424" s="19">
        <f>T426</f>
        <v>179241.30000000002</v>
      </c>
      <c r="Y424" s="715"/>
      <c r="Z424" s="739"/>
      <c r="AA424" s="719"/>
      <c r="AB424" s="569"/>
      <c r="AC424" s="15" t="s">
        <v>50</v>
      </c>
      <c r="AD424" s="20">
        <f t="shared" si="248"/>
        <v>0</v>
      </c>
      <c r="AE424" s="35" t="s">
        <v>275</v>
      </c>
      <c r="AF424" s="158">
        <f>AD424</f>
        <v>0</v>
      </c>
      <c r="AG424" s="158">
        <f>AD425</f>
        <v>115634.60000000002</v>
      </c>
      <c r="AH424" s="408">
        <f>AD426</f>
        <v>45971.300000000017</v>
      </c>
    </row>
    <row r="425" spans="1:34" s="244" customFormat="1" ht="274.5" customHeight="1" x14ac:dyDescent="0.25">
      <c r="A425" s="191"/>
      <c r="B425" s="719"/>
      <c r="C425" s="719"/>
      <c r="D425" s="191"/>
      <c r="E425" s="719"/>
      <c r="F425" s="569"/>
      <c r="G425" s="15" t="s">
        <v>51</v>
      </c>
      <c r="H425" s="20">
        <f>H429+H433</f>
        <v>126562.2</v>
      </c>
      <c r="I425" s="35" t="s">
        <v>276</v>
      </c>
      <c r="J425" s="19">
        <v>100160</v>
      </c>
      <c r="K425" s="19">
        <v>105468.5</v>
      </c>
      <c r="L425" s="950">
        <v>111058.3</v>
      </c>
      <c r="M425" s="191"/>
      <c r="N425" s="719"/>
      <c r="O425" s="719"/>
      <c r="P425" s="191"/>
      <c r="Q425" s="719"/>
      <c r="R425" s="565"/>
      <c r="S425" s="601" t="s">
        <v>51</v>
      </c>
      <c r="T425" s="20">
        <f>T429+T433</f>
        <v>242196.80000000002</v>
      </c>
      <c r="U425" s="35" t="s">
        <v>276</v>
      </c>
      <c r="V425" s="19">
        <v>100160</v>
      </c>
      <c r="W425" s="19">
        <f>T429</f>
        <v>238043.7</v>
      </c>
      <c r="X425" s="19">
        <f>T430</f>
        <v>157029.6</v>
      </c>
      <c r="Y425" s="715"/>
      <c r="Z425" s="191"/>
      <c r="AA425" s="719"/>
      <c r="AB425" s="569"/>
      <c r="AC425" s="15" t="s">
        <v>51</v>
      </c>
      <c r="AD425" s="20">
        <f>T425-H425</f>
        <v>115634.60000000002</v>
      </c>
      <c r="AE425" s="173" t="s">
        <v>276</v>
      </c>
      <c r="AF425" s="158">
        <f>V425-J425</f>
        <v>0</v>
      </c>
      <c r="AG425" s="158">
        <f t="shared" ref="AG425:AH425" si="249">W425-K425</f>
        <v>132575.20000000001</v>
      </c>
      <c r="AH425" s="158">
        <f t="shared" si="249"/>
        <v>45971.3</v>
      </c>
    </row>
    <row r="426" spans="1:34" s="244" customFormat="1" ht="138" customHeight="1" x14ac:dyDescent="0.25">
      <c r="A426" s="191"/>
      <c r="B426" s="719"/>
      <c r="C426" s="719"/>
      <c r="D426" s="191"/>
      <c r="E426" s="719"/>
      <c r="F426" s="191"/>
      <c r="G426" s="15" t="s">
        <v>52</v>
      </c>
      <c r="H426" s="20">
        <f>H430+H434</f>
        <v>133270</v>
      </c>
      <c r="I426" s="752" t="s">
        <v>64</v>
      </c>
      <c r="J426" s="752"/>
      <c r="K426" s="752"/>
      <c r="L426" s="752"/>
      <c r="M426" s="191"/>
      <c r="N426" s="719"/>
      <c r="O426" s="719"/>
      <c r="P426" s="191"/>
      <c r="Q426" s="719"/>
      <c r="R426" s="176"/>
      <c r="S426" s="602" t="s">
        <v>52</v>
      </c>
      <c r="T426" s="103">
        <f>T430+T434</f>
        <v>179241.30000000002</v>
      </c>
      <c r="U426" s="751" t="s">
        <v>64</v>
      </c>
      <c r="V426" s="752"/>
      <c r="W426" s="752"/>
      <c r="X426" s="753"/>
      <c r="Y426" s="736"/>
      <c r="Z426" s="200"/>
      <c r="AA426" s="1012"/>
      <c r="AB426" s="191"/>
      <c r="AC426" s="15" t="s">
        <v>52</v>
      </c>
      <c r="AD426" s="20">
        <f t="shared" si="248"/>
        <v>45971.300000000017</v>
      </c>
      <c r="AE426" s="752" t="s">
        <v>64</v>
      </c>
      <c r="AF426" s="752"/>
      <c r="AG426" s="752"/>
      <c r="AH426" s="753"/>
    </row>
    <row r="427" spans="1:34" s="244" customFormat="1" ht="197.25" customHeight="1" x14ac:dyDescent="0.25">
      <c r="A427" s="191"/>
      <c r="B427" s="191"/>
      <c r="C427" s="191"/>
      <c r="D427" s="191"/>
      <c r="E427" s="191"/>
      <c r="F427" s="569" t="s">
        <v>243</v>
      </c>
      <c r="G427" s="40" t="s">
        <v>61</v>
      </c>
      <c r="H427" s="20">
        <f>H428+H429+H430</f>
        <v>316686.8</v>
      </c>
      <c r="I427" s="35" t="s">
        <v>277</v>
      </c>
      <c r="J427" s="30">
        <v>9200</v>
      </c>
      <c r="K427" s="30">
        <v>9687</v>
      </c>
      <c r="L427" s="914">
        <v>10200</v>
      </c>
      <c r="M427" s="191"/>
      <c r="N427" s="191"/>
      <c r="O427" s="191"/>
      <c r="P427" s="191"/>
      <c r="Q427" s="191"/>
      <c r="R427" s="565" t="s">
        <v>243</v>
      </c>
      <c r="S427" s="48" t="s">
        <v>61</v>
      </c>
      <c r="T427" s="10">
        <f>T428+T429+T430</f>
        <v>495233.30000000005</v>
      </c>
      <c r="U427" s="35" t="s">
        <v>277</v>
      </c>
      <c r="V427" s="30">
        <v>9200</v>
      </c>
      <c r="W427" s="30">
        <v>14200</v>
      </c>
      <c r="X427" s="30">
        <v>8800</v>
      </c>
      <c r="Y427" s="188"/>
      <c r="Z427" s="426"/>
      <c r="AA427" s="426"/>
      <c r="AB427" s="569" t="s">
        <v>243</v>
      </c>
      <c r="AC427" s="40" t="s">
        <v>61</v>
      </c>
      <c r="AD427" s="20">
        <f t="shared" si="248"/>
        <v>178546.50000000006</v>
      </c>
      <c r="AE427" s="35" t="s">
        <v>277</v>
      </c>
      <c r="AF427" s="158">
        <f>V427-J427</f>
        <v>0</v>
      </c>
      <c r="AG427" s="158">
        <f t="shared" ref="AG427:AH427" si="250">W427-K427</f>
        <v>4513</v>
      </c>
      <c r="AH427" s="158">
        <f t="shared" si="250"/>
        <v>-1400</v>
      </c>
    </row>
    <row r="428" spans="1:34" s="244" customFormat="1" ht="105" customHeight="1" x14ac:dyDescent="0.25">
      <c r="A428" s="191"/>
      <c r="B428" s="191"/>
      <c r="C428" s="191"/>
      <c r="D428" s="191"/>
      <c r="E428" s="191"/>
      <c r="F428" s="191"/>
      <c r="G428" s="15" t="s">
        <v>50</v>
      </c>
      <c r="H428" s="20">
        <f>J425</f>
        <v>100160</v>
      </c>
      <c r="I428" s="35" t="s">
        <v>278</v>
      </c>
      <c r="J428" s="30">
        <v>4100</v>
      </c>
      <c r="K428" s="30">
        <v>4305</v>
      </c>
      <c r="L428" s="914">
        <v>4510</v>
      </c>
      <c r="M428" s="191"/>
      <c r="N428" s="191"/>
      <c r="O428" s="191"/>
      <c r="P428" s="191"/>
      <c r="Q428" s="191"/>
      <c r="R428" s="176"/>
      <c r="S428" s="601" t="s">
        <v>50</v>
      </c>
      <c r="T428" s="20">
        <v>100160</v>
      </c>
      <c r="U428" s="35" t="s">
        <v>278</v>
      </c>
      <c r="V428" s="30">
        <v>4100</v>
      </c>
      <c r="W428" s="30">
        <v>6300</v>
      </c>
      <c r="X428" s="30">
        <v>4400</v>
      </c>
      <c r="Y428" s="176"/>
      <c r="Z428" s="191"/>
      <c r="AA428" s="191"/>
      <c r="AB428" s="191"/>
      <c r="AC428" s="15" t="s">
        <v>50</v>
      </c>
      <c r="AD428" s="20">
        <f t="shared" si="248"/>
        <v>0</v>
      </c>
      <c r="AE428" s="173" t="s">
        <v>278</v>
      </c>
      <c r="AF428" s="158">
        <f>V428-J428</f>
        <v>0</v>
      </c>
      <c r="AG428" s="158">
        <f t="shared" ref="AG428" si="251">W428-K428</f>
        <v>1995</v>
      </c>
      <c r="AH428" s="158">
        <f t="shared" ref="AH428" si="252">X428-L428</f>
        <v>-110</v>
      </c>
    </row>
    <row r="429" spans="1:34" s="244" customFormat="1" ht="57" customHeight="1" x14ac:dyDescent="0.25">
      <c r="A429" s="191"/>
      <c r="B429" s="191"/>
      <c r="C429" s="191"/>
      <c r="D429" s="191"/>
      <c r="E429" s="191"/>
      <c r="F429" s="191"/>
      <c r="G429" s="15" t="s">
        <v>51</v>
      </c>
      <c r="H429" s="20">
        <f>K425</f>
        <v>105468.5</v>
      </c>
      <c r="I429" s="627" t="s">
        <v>67</v>
      </c>
      <c r="J429" s="627"/>
      <c r="K429" s="627"/>
      <c r="L429" s="627"/>
      <c r="M429" s="191"/>
      <c r="N429" s="191"/>
      <c r="O429" s="191"/>
      <c r="P429" s="191"/>
      <c r="Q429" s="191"/>
      <c r="R429" s="176"/>
      <c r="S429" s="601" t="s">
        <v>51</v>
      </c>
      <c r="T429" s="20">
        <v>238043.7</v>
      </c>
      <c r="U429" s="627" t="s">
        <v>67</v>
      </c>
      <c r="V429" s="627"/>
      <c r="W429" s="627"/>
      <c r="X429" s="628"/>
      <c r="Y429" s="176"/>
      <c r="Z429" s="191"/>
      <c r="AA429" s="191"/>
      <c r="AB429" s="191"/>
      <c r="AC429" s="15" t="s">
        <v>51</v>
      </c>
      <c r="AD429" s="20">
        <f t="shared" si="248"/>
        <v>132575.20000000001</v>
      </c>
      <c r="AE429" s="627" t="s">
        <v>67</v>
      </c>
      <c r="AF429" s="627"/>
      <c r="AG429" s="627"/>
      <c r="AH429" s="628"/>
    </row>
    <row r="430" spans="1:34" s="244" customFormat="1" ht="197.25" customHeight="1" x14ac:dyDescent="0.25">
      <c r="A430" s="191"/>
      <c r="B430" s="191"/>
      <c r="C430" s="191"/>
      <c r="D430" s="191"/>
      <c r="E430" s="191"/>
      <c r="F430" s="191"/>
      <c r="G430" s="15" t="s">
        <v>52</v>
      </c>
      <c r="H430" s="20">
        <f>L425</f>
        <v>111058.3</v>
      </c>
      <c r="I430" s="35" t="s">
        <v>279</v>
      </c>
      <c r="J430" s="427">
        <f>J424/J427</f>
        <v>13.064347826086957</v>
      </c>
      <c r="K430" s="427">
        <f>K424/K427</f>
        <v>13.065159492102818</v>
      </c>
      <c r="L430" s="1013">
        <f>L424/L427</f>
        <v>13.065686274509805</v>
      </c>
      <c r="M430" s="191"/>
      <c r="N430" s="191"/>
      <c r="O430" s="191"/>
      <c r="P430" s="191"/>
      <c r="Q430" s="191"/>
      <c r="R430" s="176"/>
      <c r="S430" s="601" t="s">
        <v>52</v>
      </c>
      <c r="T430" s="20">
        <v>157029.6</v>
      </c>
      <c r="U430" s="35" t="s">
        <v>279</v>
      </c>
      <c r="V430" s="427">
        <f>V424/V427</f>
        <v>13.064347826086957</v>
      </c>
      <c r="W430" s="427">
        <f>W424/W427</f>
        <v>17.05611267605634</v>
      </c>
      <c r="X430" s="427">
        <f>X424/X427</f>
        <v>20.368329545454547</v>
      </c>
      <c r="Y430" s="176"/>
      <c r="Z430" s="191"/>
      <c r="AA430" s="191"/>
      <c r="AB430" s="191"/>
      <c r="AC430" s="15" t="s">
        <v>52</v>
      </c>
      <c r="AD430" s="20">
        <f t="shared" si="248"/>
        <v>45971.3</v>
      </c>
      <c r="AE430" s="35" t="s">
        <v>279</v>
      </c>
      <c r="AF430" s="158">
        <f t="shared" ref="AF430:AF431" si="253">AD430</f>
        <v>45971.3</v>
      </c>
      <c r="AG430" s="158">
        <f t="shared" ref="AG430:AG431" si="254">AD431</f>
        <v>-16940.599999999991</v>
      </c>
      <c r="AH430" s="408">
        <f t="shared" ref="AH430:AH431" si="255">AD432</f>
        <v>0</v>
      </c>
    </row>
    <row r="431" spans="1:34" s="244" customFormat="1" ht="249" customHeight="1" x14ac:dyDescent="0.25">
      <c r="A431" s="191"/>
      <c r="B431" s="191"/>
      <c r="C431" s="191"/>
      <c r="D431" s="191"/>
      <c r="E431" s="191"/>
      <c r="F431" s="569" t="s">
        <v>280</v>
      </c>
      <c r="G431" s="40" t="s">
        <v>61</v>
      </c>
      <c r="H431" s="20">
        <f>H432+H433+H434</f>
        <v>63337.399999999994</v>
      </c>
      <c r="I431" s="35" t="s">
        <v>281</v>
      </c>
      <c r="J431" s="427">
        <f>J425/J427</f>
        <v>10.88695652173913</v>
      </c>
      <c r="K431" s="427">
        <f>K425/K427</f>
        <v>10.887632910085681</v>
      </c>
      <c r="L431" s="1013">
        <f>L425/L427</f>
        <v>10.888068627450981</v>
      </c>
      <c r="M431" s="191"/>
      <c r="N431" s="191"/>
      <c r="O431" s="191"/>
      <c r="P431" s="191"/>
      <c r="Q431" s="191"/>
      <c r="R431" s="565" t="s">
        <v>280</v>
      </c>
      <c r="S431" s="606" t="s">
        <v>61</v>
      </c>
      <c r="T431" s="20">
        <f>T432+T433+T434</f>
        <v>46396.800000000003</v>
      </c>
      <c r="U431" s="35" t="s">
        <v>281</v>
      </c>
      <c r="V431" s="427">
        <f>V425/V427</f>
        <v>10.88695652173913</v>
      </c>
      <c r="W431" s="427">
        <f>W425/W427</f>
        <v>16.763640845070423</v>
      </c>
      <c r="X431" s="427">
        <f>X425/X427</f>
        <v>17.844272727272728</v>
      </c>
      <c r="Y431" s="176"/>
      <c r="Z431" s="191"/>
      <c r="AA431" s="191"/>
      <c r="AB431" s="569" t="s">
        <v>280</v>
      </c>
      <c r="AC431" s="40" t="s">
        <v>61</v>
      </c>
      <c r="AD431" s="20">
        <f t="shared" si="248"/>
        <v>-16940.599999999991</v>
      </c>
      <c r="AE431" s="173" t="s">
        <v>281</v>
      </c>
      <c r="AF431" s="243">
        <f t="shared" si="253"/>
        <v>-16940.599999999991</v>
      </c>
      <c r="AG431" s="243">
        <f t="shared" si="254"/>
        <v>0</v>
      </c>
      <c r="AH431" s="403">
        <f t="shared" si="255"/>
        <v>-16940.599999999999</v>
      </c>
    </row>
    <row r="432" spans="1:34" s="244" customFormat="1" ht="49.5" customHeight="1" x14ac:dyDescent="0.25">
      <c r="A432" s="191"/>
      <c r="B432" s="191"/>
      <c r="C432" s="191"/>
      <c r="D432" s="191"/>
      <c r="E432" s="191"/>
      <c r="F432" s="191"/>
      <c r="G432" s="15" t="s">
        <v>50</v>
      </c>
      <c r="H432" s="20">
        <f>J424-J425</f>
        <v>20032</v>
      </c>
      <c r="I432" s="627" t="s">
        <v>69</v>
      </c>
      <c r="J432" s="627"/>
      <c r="K432" s="627"/>
      <c r="L432" s="627"/>
      <c r="M432" s="191"/>
      <c r="N432" s="191"/>
      <c r="O432" s="191"/>
      <c r="P432" s="191"/>
      <c r="Q432" s="191"/>
      <c r="R432" s="176"/>
      <c r="S432" s="601" t="s">
        <v>50</v>
      </c>
      <c r="T432" s="20">
        <v>20032</v>
      </c>
      <c r="U432" s="627" t="s">
        <v>69</v>
      </c>
      <c r="V432" s="627"/>
      <c r="W432" s="627"/>
      <c r="X432" s="628"/>
      <c r="Y432" s="176"/>
      <c r="Z432" s="191"/>
      <c r="AA432" s="191"/>
      <c r="AB432" s="191"/>
      <c r="AC432" s="15" t="s">
        <v>50</v>
      </c>
      <c r="AD432" s="20">
        <f t="shared" si="248"/>
        <v>0</v>
      </c>
      <c r="AE432" s="627" t="s">
        <v>69</v>
      </c>
      <c r="AF432" s="627"/>
      <c r="AG432" s="627"/>
      <c r="AH432" s="628"/>
    </row>
    <row r="433" spans="1:34" s="244" customFormat="1" ht="271.5" customHeight="1" x14ac:dyDescent="0.25">
      <c r="A433" s="191"/>
      <c r="B433" s="191"/>
      <c r="C433" s="719"/>
      <c r="D433" s="191"/>
      <c r="E433" s="191"/>
      <c r="F433" s="191"/>
      <c r="G433" s="15" t="s">
        <v>51</v>
      </c>
      <c r="H433" s="20">
        <f>K424-K425</f>
        <v>21093.699999999997</v>
      </c>
      <c r="I433" s="180" t="s">
        <v>282</v>
      </c>
      <c r="J433" s="428">
        <v>100</v>
      </c>
      <c r="K433" s="428">
        <v>105.3</v>
      </c>
      <c r="L433" s="1014">
        <v>105.3</v>
      </c>
      <c r="M433" s="191"/>
      <c r="N433" s="191"/>
      <c r="O433" s="719"/>
      <c r="P433" s="191"/>
      <c r="Q433" s="191"/>
      <c r="R433" s="176"/>
      <c r="S433" s="601" t="s">
        <v>51</v>
      </c>
      <c r="T433" s="20">
        <v>4153.1000000000004</v>
      </c>
      <c r="U433" s="180" t="s">
        <v>282</v>
      </c>
      <c r="V433" s="428">
        <v>100</v>
      </c>
      <c r="W433" s="428">
        <v>154.30000000000001</v>
      </c>
      <c r="X433" s="428">
        <v>62</v>
      </c>
      <c r="Y433" s="715"/>
      <c r="Z433" s="191"/>
      <c r="AA433" s="191"/>
      <c r="AB433" s="191"/>
      <c r="AC433" s="15" t="s">
        <v>51</v>
      </c>
      <c r="AD433" s="20">
        <f t="shared" si="248"/>
        <v>-16940.599999999999</v>
      </c>
      <c r="AE433" s="35" t="s">
        <v>282</v>
      </c>
      <c r="AF433" s="158">
        <f>AD433</f>
        <v>-16940.599999999999</v>
      </c>
      <c r="AG433" s="158">
        <f>AD434</f>
        <v>0</v>
      </c>
      <c r="AH433" s="408">
        <f>AD435</f>
        <v>-67</v>
      </c>
    </row>
    <row r="434" spans="1:34" s="244" customFormat="1" ht="102.75" customHeight="1" x14ac:dyDescent="0.25">
      <c r="A434" s="191"/>
      <c r="B434" s="191"/>
      <c r="C434" s="1012"/>
      <c r="D434" s="200"/>
      <c r="E434" s="200"/>
      <c r="F434" s="200"/>
      <c r="G434" s="425" t="s">
        <v>52</v>
      </c>
      <c r="H434" s="103">
        <f>L424-L425</f>
        <v>22211.699999999997</v>
      </c>
      <c r="I434" s="465" t="s">
        <v>283</v>
      </c>
      <c r="J434" s="41">
        <v>100</v>
      </c>
      <c r="K434" s="41">
        <v>105.3</v>
      </c>
      <c r="L434" s="1015">
        <v>105.3</v>
      </c>
      <c r="M434" s="191"/>
      <c r="N434" s="191"/>
      <c r="O434" s="1012"/>
      <c r="P434" s="200"/>
      <c r="Q434" s="200"/>
      <c r="R434" s="185"/>
      <c r="S434" s="602" t="s">
        <v>52</v>
      </c>
      <c r="T434" s="103">
        <v>22211.7</v>
      </c>
      <c r="U434" s="429" t="s">
        <v>283</v>
      </c>
      <c r="V434" s="41">
        <v>100</v>
      </c>
      <c r="W434" s="41">
        <v>153.69999999999999</v>
      </c>
      <c r="X434" s="41">
        <v>69.8</v>
      </c>
      <c r="Y434" s="736"/>
      <c r="Z434" s="200"/>
      <c r="AA434" s="200"/>
      <c r="AB434" s="200"/>
      <c r="AC434" s="425" t="s">
        <v>52</v>
      </c>
      <c r="AD434" s="103">
        <f t="shared" si="248"/>
        <v>0</v>
      </c>
      <c r="AE434" s="228" t="s">
        <v>283</v>
      </c>
      <c r="AF434" s="243">
        <f>AD434</f>
        <v>0</v>
      </c>
      <c r="AG434" s="243">
        <f>AD435</f>
        <v>-67</v>
      </c>
      <c r="AH434" s="403">
        <f>AD436</f>
        <v>0</v>
      </c>
    </row>
    <row r="435" spans="1:34" s="244" customFormat="1" ht="58.5" customHeight="1" x14ac:dyDescent="0.25">
      <c r="A435" s="191"/>
      <c r="B435" s="176"/>
      <c r="C435" s="932" t="s">
        <v>284</v>
      </c>
      <c r="D435" s="734" t="s">
        <v>58</v>
      </c>
      <c r="E435" s="706" t="s">
        <v>285</v>
      </c>
      <c r="F435" s="731" t="s">
        <v>79</v>
      </c>
      <c r="G435" s="40" t="s">
        <v>61</v>
      </c>
      <c r="H435" s="20">
        <f>H436+H437+H438</f>
        <v>3995.8999999999996</v>
      </c>
      <c r="I435" s="627" t="s">
        <v>62</v>
      </c>
      <c r="J435" s="627"/>
      <c r="K435" s="627"/>
      <c r="L435" s="627"/>
      <c r="M435" s="191"/>
      <c r="N435" s="176"/>
      <c r="O435" s="932" t="s">
        <v>284</v>
      </c>
      <c r="P435" s="734" t="s">
        <v>58</v>
      </c>
      <c r="Q435" s="706" t="s">
        <v>285</v>
      </c>
      <c r="R435" s="731" t="s">
        <v>79</v>
      </c>
      <c r="S435" s="9" t="s">
        <v>61</v>
      </c>
      <c r="T435" s="10">
        <f>T436+T437+T438</f>
        <v>3928.8999999999996</v>
      </c>
      <c r="U435" s="627" t="s">
        <v>62</v>
      </c>
      <c r="V435" s="627"/>
      <c r="W435" s="627"/>
      <c r="X435" s="628"/>
      <c r="Y435" s="695" t="s">
        <v>284</v>
      </c>
      <c r="Z435" s="733" t="s">
        <v>58</v>
      </c>
      <c r="AA435" s="725" t="s">
        <v>285</v>
      </c>
      <c r="AB435" s="731" t="s">
        <v>79</v>
      </c>
      <c r="AC435" s="40" t="s">
        <v>61</v>
      </c>
      <c r="AD435" s="20">
        <f t="shared" si="248"/>
        <v>-67</v>
      </c>
      <c r="AE435" s="627" t="s">
        <v>62</v>
      </c>
      <c r="AF435" s="627"/>
      <c r="AG435" s="627"/>
      <c r="AH435" s="628"/>
    </row>
    <row r="436" spans="1:34" s="332" customFormat="1" ht="228" customHeight="1" x14ac:dyDescent="0.25">
      <c r="A436" s="306"/>
      <c r="B436" s="286"/>
      <c r="C436" s="932"/>
      <c r="D436" s="734"/>
      <c r="E436" s="706"/>
      <c r="F436" s="731"/>
      <c r="G436" s="249" t="s">
        <v>50</v>
      </c>
      <c r="H436" s="250">
        <f>J436</f>
        <v>1263.8</v>
      </c>
      <c r="I436" s="252" t="s">
        <v>275</v>
      </c>
      <c r="J436" s="257">
        <v>1263.8</v>
      </c>
      <c r="K436" s="257">
        <v>1330.8</v>
      </c>
      <c r="L436" s="965">
        <v>1401.3</v>
      </c>
      <c r="M436" s="306"/>
      <c r="N436" s="286"/>
      <c r="O436" s="932"/>
      <c r="P436" s="734"/>
      <c r="Q436" s="706"/>
      <c r="R436" s="731"/>
      <c r="S436" s="249" t="s">
        <v>50</v>
      </c>
      <c r="T436" s="250">
        <f>V436</f>
        <v>1263.8</v>
      </c>
      <c r="U436" s="252" t="s">
        <v>275</v>
      </c>
      <c r="V436" s="257">
        <v>1263.8</v>
      </c>
      <c r="W436" s="257">
        <v>1263.8</v>
      </c>
      <c r="X436" s="257">
        <v>1401.3</v>
      </c>
      <c r="Y436" s="696"/>
      <c r="Z436" s="734"/>
      <c r="AA436" s="706"/>
      <c r="AB436" s="731"/>
      <c r="AC436" s="249" t="s">
        <v>50</v>
      </c>
      <c r="AD436" s="250">
        <f t="shared" si="248"/>
        <v>0</v>
      </c>
      <c r="AE436" s="252" t="s">
        <v>275</v>
      </c>
      <c r="AF436" s="18">
        <f>V436-J436</f>
        <v>0</v>
      </c>
      <c r="AG436" s="18">
        <f t="shared" ref="AG436" si="256">W436-K436</f>
        <v>-67</v>
      </c>
      <c r="AH436" s="18">
        <f t="shared" ref="AH436" si="257">X436-L436</f>
        <v>0</v>
      </c>
    </row>
    <row r="437" spans="1:34" s="332" customFormat="1" ht="51" customHeight="1" x14ac:dyDescent="0.25">
      <c r="A437" s="306"/>
      <c r="B437" s="286"/>
      <c r="C437" s="932"/>
      <c r="D437" s="734"/>
      <c r="E437" s="706"/>
      <c r="F437" s="731"/>
      <c r="G437" s="249" t="s">
        <v>51</v>
      </c>
      <c r="H437" s="250">
        <f>K436</f>
        <v>1330.8</v>
      </c>
      <c r="I437" s="735" t="s">
        <v>64</v>
      </c>
      <c r="J437" s="678"/>
      <c r="K437" s="678"/>
      <c r="L437" s="678"/>
      <c r="M437" s="306"/>
      <c r="N437" s="286"/>
      <c r="O437" s="932"/>
      <c r="P437" s="734"/>
      <c r="Q437" s="706"/>
      <c r="R437" s="731"/>
      <c r="S437" s="249" t="s">
        <v>51</v>
      </c>
      <c r="T437" s="250">
        <v>1263.8</v>
      </c>
      <c r="U437" s="735" t="s">
        <v>64</v>
      </c>
      <c r="V437" s="678"/>
      <c r="W437" s="678"/>
      <c r="X437" s="679"/>
      <c r="Y437" s="696"/>
      <c r="Z437" s="734"/>
      <c r="AA437" s="706"/>
      <c r="AB437" s="731"/>
      <c r="AC437" s="249" t="s">
        <v>51</v>
      </c>
      <c r="AD437" s="250">
        <f t="shared" si="248"/>
        <v>-67</v>
      </c>
      <c r="AE437" s="735" t="s">
        <v>64</v>
      </c>
      <c r="AF437" s="678"/>
      <c r="AG437" s="678"/>
      <c r="AH437" s="679"/>
    </row>
    <row r="438" spans="1:34" s="332" customFormat="1" ht="197.25" customHeight="1" x14ac:dyDescent="0.25">
      <c r="A438" s="306"/>
      <c r="B438" s="286"/>
      <c r="C438" s="932"/>
      <c r="D438" s="734"/>
      <c r="E438" s="706"/>
      <c r="F438" s="731"/>
      <c r="G438" s="249" t="s">
        <v>52</v>
      </c>
      <c r="H438" s="250">
        <f>L436</f>
        <v>1401.3</v>
      </c>
      <c r="I438" s="252" t="s">
        <v>277</v>
      </c>
      <c r="J438" s="363">
        <v>80</v>
      </c>
      <c r="K438" s="363">
        <v>84</v>
      </c>
      <c r="L438" s="988">
        <v>88</v>
      </c>
      <c r="M438" s="306"/>
      <c r="N438" s="286"/>
      <c r="O438" s="932"/>
      <c r="P438" s="734"/>
      <c r="Q438" s="706"/>
      <c r="R438" s="731"/>
      <c r="S438" s="249" t="s">
        <v>52</v>
      </c>
      <c r="T438" s="250">
        <f>X436</f>
        <v>1401.3</v>
      </c>
      <c r="U438" s="252" t="s">
        <v>277</v>
      </c>
      <c r="V438" s="363">
        <v>80</v>
      </c>
      <c r="W438" s="363">
        <v>80</v>
      </c>
      <c r="X438" s="363">
        <v>88</v>
      </c>
      <c r="Y438" s="696"/>
      <c r="Z438" s="734"/>
      <c r="AA438" s="706"/>
      <c r="AB438" s="731"/>
      <c r="AC438" s="249" t="s">
        <v>52</v>
      </c>
      <c r="AD438" s="250">
        <f t="shared" si="248"/>
        <v>0</v>
      </c>
      <c r="AE438" s="252" t="s">
        <v>277</v>
      </c>
      <c r="AF438" s="18">
        <f>V438-J438</f>
        <v>0</v>
      </c>
      <c r="AG438" s="18">
        <f t="shared" ref="AG438:AG439" si="258">W438-K438</f>
        <v>-4</v>
      </c>
      <c r="AH438" s="18">
        <f t="shared" ref="AH438:AH439" si="259">X438-L438</f>
        <v>0</v>
      </c>
    </row>
    <row r="439" spans="1:34" s="332" customFormat="1" ht="114" customHeight="1" x14ac:dyDescent="0.25">
      <c r="A439" s="306"/>
      <c r="B439" s="286"/>
      <c r="C439" s="932"/>
      <c r="D439" s="734"/>
      <c r="E439" s="706"/>
      <c r="F439" s="731"/>
      <c r="G439" s="430"/>
      <c r="H439" s="431"/>
      <c r="I439" s="252" t="s">
        <v>278</v>
      </c>
      <c r="J439" s="363">
        <v>45</v>
      </c>
      <c r="K439" s="363">
        <v>47</v>
      </c>
      <c r="L439" s="988">
        <v>49</v>
      </c>
      <c r="M439" s="306"/>
      <c r="N439" s="286"/>
      <c r="O439" s="932"/>
      <c r="P439" s="734"/>
      <c r="Q439" s="706"/>
      <c r="R439" s="731"/>
      <c r="S439" s="430"/>
      <c r="T439" s="431"/>
      <c r="U439" s="252" t="s">
        <v>278</v>
      </c>
      <c r="V439" s="363">
        <v>45</v>
      </c>
      <c r="W439" s="363">
        <v>45</v>
      </c>
      <c r="X439" s="363">
        <v>49</v>
      </c>
      <c r="Y439" s="696"/>
      <c r="Z439" s="734"/>
      <c r="AA439" s="706"/>
      <c r="AB439" s="731"/>
      <c r="AC439" s="430"/>
      <c r="AD439" s="431"/>
      <c r="AE439" s="252" t="s">
        <v>278</v>
      </c>
      <c r="AF439" s="18">
        <f>V439-J439</f>
        <v>0</v>
      </c>
      <c r="AG439" s="18">
        <f t="shared" si="258"/>
        <v>-2</v>
      </c>
      <c r="AH439" s="18">
        <f t="shared" si="259"/>
        <v>0</v>
      </c>
    </row>
    <row r="440" spans="1:34" s="332" customFormat="1" ht="45.75" customHeight="1" x14ac:dyDescent="0.25">
      <c r="A440" s="306"/>
      <c r="B440" s="286"/>
      <c r="C440" s="932"/>
      <c r="D440" s="734"/>
      <c r="E440" s="706"/>
      <c r="F440" s="731"/>
      <c r="G440" s="430"/>
      <c r="H440" s="431"/>
      <c r="I440" s="678" t="s">
        <v>67</v>
      </c>
      <c r="J440" s="678"/>
      <c r="K440" s="678"/>
      <c r="L440" s="678"/>
      <c r="M440" s="306"/>
      <c r="N440" s="286"/>
      <c r="O440" s="932"/>
      <c r="P440" s="734"/>
      <c r="Q440" s="706"/>
      <c r="R440" s="731"/>
      <c r="S440" s="430"/>
      <c r="T440" s="431"/>
      <c r="U440" s="678" t="s">
        <v>67</v>
      </c>
      <c r="V440" s="678"/>
      <c r="W440" s="678"/>
      <c r="X440" s="679"/>
      <c r="Y440" s="696"/>
      <c r="Z440" s="734"/>
      <c r="AA440" s="706"/>
      <c r="AB440" s="731"/>
      <c r="AC440" s="430"/>
      <c r="AD440" s="431"/>
      <c r="AE440" s="678" t="s">
        <v>67</v>
      </c>
      <c r="AF440" s="678"/>
      <c r="AG440" s="678"/>
      <c r="AH440" s="679"/>
    </row>
    <row r="441" spans="1:34" s="332" customFormat="1" ht="197.25" customHeight="1" x14ac:dyDescent="0.25">
      <c r="A441" s="306"/>
      <c r="B441" s="286"/>
      <c r="C441" s="932"/>
      <c r="D441" s="734"/>
      <c r="E441" s="706"/>
      <c r="F441" s="731"/>
      <c r="G441" s="430"/>
      <c r="H441" s="431"/>
      <c r="I441" s="252" t="s">
        <v>279</v>
      </c>
      <c r="J441" s="367">
        <f>J436/J438</f>
        <v>15.797499999999999</v>
      </c>
      <c r="K441" s="367">
        <f>K436/K438</f>
        <v>15.842857142857142</v>
      </c>
      <c r="L441" s="1016">
        <f>L436/L438</f>
        <v>15.923863636363636</v>
      </c>
      <c r="M441" s="306"/>
      <c r="N441" s="286"/>
      <c r="O441" s="932"/>
      <c r="P441" s="734"/>
      <c r="Q441" s="706"/>
      <c r="R441" s="731"/>
      <c r="S441" s="430"/>
      <c r="T441" s="431"/>
      <c r="U441" s="252" t="s">
        <v>279</v>
      </c>
      <c r="V441" s="367">
        <f>V436/V438</f>
        <v>15.797499999999999</v>
      </c>
      <c r="W441" s="367">
        <f>W436/W438</f>
        <v>15.797499999999999</v>
      </c>
      <c r="X441" s="367">
        <f>X436/X438</f>
        <v>15.923863636363636</v>
      </c>
      <c r="Y441" s="696"/>
      <c r="Z441" s="734"/>
      <c r="AA441" s="706"/>
      <c r="AB441" s="731"/>
      <c r="AC441" s="430"/>
      <c r="AD441" s="431"/>
      <c r="AE441" s="252" t="s">
        <v>279</v>
      </c>
      <c r="AF441" s="18">
        <f>V441-J441</f>
        <v>0</v>
      </c>
      <c r="AG441" s="18">
        <f t="shared" ref="AG441" si="260">W441-K441</f>
        <v>-4.5357142857142208E-2</v>
      </c>
      <c r="AH441" s="18">
        <f t="shared" ref="AH441" si="261">X441-L441</f>
        <v>0</v>
      </c>
    </row>
    <row r="442" spans="1:34" s="332" customFormat="1" ht="53.25" customHeight="1" x14ac:dyDescent="0.25">
      <c r="A442" s="306"/>
      <c r="B442" s="286"/>
      <c r="C442" s="932"/>
      <c r="D442" s="734"/>
      <c r="E442" s="706"/>
      <c r="F442" s="731"/>
      <c r="G442" s="430"/>
      <c r="H442" s="431"/>
      <c r="I442" s="678" t="s">
        <v>69</v>
      </c>
      <c r="J442" s="678"/>
      <c r="K442" s="678"/>
      <c r="L442" s="678"/>
      <c r="M442" s="306"/>
      <c r="N442" s="286"/>
      <c r="O442" s="932"/>
      <c r="P442" s="734"/>
      <c r="Q442" s="706"/>
      <c r="R442" s="731"/>
      <c r="S442" s="430"/>
      <c r="T442" s="431"/>
      <c r="U442" s="678" t="s">
        <v>69</v>
      </c>
      <c r="V442" s="678"/>
      <c r="W442" s="678"/>
      <c r="X442" s="679"/>
      <c r="Y442" s="696"/>
      <c r="Z442" s="734"/>
      <c r="AA442" s="706"/>
      <c r="AB442" s="731"/>
      <c r="AC442" s="430"/>
      <c r="AD442" s="431"/>
      <c r="AE442" s="678" t="s">
        <v>69</v>
      </c>
      <c r="AF442" s="678"/>
      <c r="AG442" s="678"/>
      <c r="AH442" s="679"/>
    </row>
    <row r="443" spans="1:34" s="332" customFormat="1" ht="298.5" customHeight="1" x14ac:dyDescent="0.25">
      <c r="A443" s="306"/>
      <c r="B443" s="286"/>
      <c r="C443" s="932"/>
      <c r="D443" s="734"/>
      <c r="E443" s="706"/>
      <c r="F443" s="731"/>
      <c r="G443" s="430"/>
      <c r="H443" s="431"/>
      <c r="I443" s="252" t="s">
        <v>282</v>
      </c>
      <c r="J443" s="432">
        <v>100</v>
      </c>
      <c r="K443" s="432">
        <v>105.3</v>
      </c>
      <c r="L443" s="1017">
        <v>105.3</v>
      </c>
      <c r="M443" s="306"/>
      <c r="N443" s="286"/>
      <c r="O443" s="932"/>
      <c r="P443" s="734"/>
      <c r="Q443" s="706"/>
      <c r="R443" s="731"/>
      <c r="S443" s="430"/>
      <c r="T443" s="431"/>
      <c r="U443" s="252" t="s">
        <v>282</v>
      </c>
      <c r="V443" s="432">
        <v>100</v>
      </c>
      <c r="W443" s="432">
        <v>100</v>
      </c>
      <c r="X443" s="432">
        <v>110</v>
      </c>
      <c r="Y443" s="696"/>
      <c r="Z443" s="734"/>
      <c r="AA443" s="706"/>
      <c r="AB443" s="731"/>
      <c r="AC443" s="430"/>
      <c r="AD443" s="431"/>
      <c r="AE443" s="252" t="s">
        <v>282</v>
      </c>
      <c r="AF443" s="18">
        <f t="shared" ref="AF443:AF444" si="262">V443-J443</f>
        <v>0</v>
      </c>
      <c r="AG443" s="18">
        <f t="shared" ref="AG443:AG444" si="263">W443-K443</f>
        <v>-5.2999999999999972</v>
      </c>
      <c r="AH443" s="18">
        <f t="shared" ref="AH443:AH444" si="264">X443-L443</f>
        <v>4.7000000000000028</v>
      </c>
    </row>
    <row r="444" spans="1:34" s="332" customFormat="1" ht="126" customHeight="1" x14ac:dyDescent="0.25">
      <c r="A444" s="306"/>
      <c r="B444" s="286"/>
      <c r="C444" s="932"/>
      <c r="D444" s="734"/>
      <c r="E444" s="706"/>
      <c r="F444" s="731"/>
      <c r="G444" s="430"/>
      <c r="H444" s="431"/>
      <c r="I444" s="433" t="s">
        <v>286</v>
      </c>
      <c r="J444" s="325">
        <v>100</v>
      </c>
      <c r="K444" s="325">
        <v>105.3</v>
      </c>
      <c r="L444" s="974">
        <v>105.3</v>
      </c>
      <c r="M444" s="306"/>
      <c r="N444" s="286"/>
      <c r="O444" s="932"/>
      <c r="P444" s="734"/>
      <c r="Q444" s="706"/>
      <c r="R444" s="731"/>
      <c r="S444" s="430"/>
      <c r="T444" s="431"/>
      <c r="U444" s="433" t="s">
        <v>286</v>
      </c>
      <c r="V444" s="325">
        <v>100</v>
      </c>
      <c r="W444" s="325">
        <v>100</v>
      </c>
      <c r="X444" s="325">
        <v>108.9</v>
      </c>
      <c r="Y444" s="696"/>
      <c r="Z444" s="734"/>
      <c r="AA444" s="706"/>
      <c r="AB444" s="731"/>
      <c r="AC444" s="430"/>
      <c r="AD444" s="431"/>
      <c r="AE444" s="433" t="s">
        <v>286</v>
      </c>
      <c r="AF444" s="18">
        <f t="shared" si="262"/>
        <v>0</v>
      </c>
      <c r="AG444" s="18">
        <f t="shared" si="263"/>
        <v>-5.2999999999999972</v>
      </c>
      <c r="AH444" s="18">
        <f t="shared" si="264"/>
        <v>3.6000000000000085</v>
      </c>
    </row>
    <row r="445" spans="1:34" s="332" customFormat="1" ht="84.75" customHeight="1" x14ac:dyDescent="0.25">
      <c r="A445" s="306"/>
      <c r="B445" s="286"/>
      <c r="C445" s="768" t="s">
        <v>301</v>
      </c>
      <c r="D445" s="591" t="s">
        <v>58</v>
      </c>
      <c r="E445" s="1019" t="s">
        <v>287</v>
      </c>
      <c r="F445" s="584" t="s">
        <v>79</v>
      </c>
      <c r="G445" s="987" t="s">
        <v>61</v>
      </c>
      <c r="H445" s="260">
        <f>H446+H447+H448</f>
        <v>26016.299999999996</v>
      </c>
      <c r="I445" s="678" t="s">
        <v>62</v>
      </c>
      <c r="J445" s="678"/>
      <c r="K445" s="678"/>
      <c r="L445" s="678"/>
      <c r="M445" s="306"/>
      <c r="N445" s="286"/>
      <c r="O445" s="730" t="s">
        <v>301</v>
      </c>
      <c r="P445" s="573" t="s">
        <v>58</v>
      </c>
      <c r="Q445" s="725" t="s">
        <v>287</v>
      </c>
      <c r="R445" s="581" t="s">
        <v>79</v>
      </c>
      <c r="S445" s="259" t="s">
        <v>61</v>
      </c>
      <c r="T445" s="260">
        <f>T446+T447+T448</f>
        <v>15941.9</v>
      </c>
      <c r="U445" s="678" t="s">
        <v>62</v>
      </c>
      <c r="V445" s="678"/>
      <c r="W445" s="678"/>
      <c r="X445" s="679"/>
      <c r="Y445" s="725" t="s">
        <v>301</v>
      </c>
      <c r="Z445" s="365" t="s">
        <v>58</v>
      </c>
      <c r="AA445" s="1019" t="s">
        <v>287</v>
      </c>
      <c r="AB445" s="584" t="s">
        <v>79</v>
      </c>
      <c r="AC445" s="987" t="s">
        <v>61</v>
      </c>
      <c r="AD445" s="260">
        <f>T445-H445</f>
        <v>-10074.399999999996</v>
      </c>
      <c r="AE445" s="678" t="s">
        <v>62</v>
      </c>
      <c r="AF445" s="678"/>
      <c r="AG445" s="678"/>
      <c r="AH445" s="679"/>
    </row>
    <row r="446" spans="1:34" s="332" customFormat="1" ht="246.75" customHeight="1" x14ac:dyDescent="0.25">
      <c r="A446" s="306"/>
      <c r="B446" s="286"/>
      <c r="C446" s="769"/>
      <c r="D446" s="592"/>
      <c r="E446" s="1020"/>
      <c r="F446" s="435"/>
      <c r="G446" s="903" t="s">
        <v>50</v>
      </c>
      <c r="H446" s="250">
        <v>8228.2999999999993</v>
      </c>
      <c r="I446" s="252" t="s">
        <v>275</v>
      </c>
      <c r="J446" s="257">
        <v>8228.2999999999993</v>
      </c>
      <c r="K446" s="257">
        <v>8664.4</v>
      </c>
      <c r="L446" s="965">
        <v>9123.6</v>
      </c>
      <c r="M446" s="306"/>
      <c r="N446" s="286"/>
      <c r="O446" s="731"/>
      <c r="P446" s="574"/>
      <c r="Q446" s="706"/>
      <c r="R446" s="440"/>
      <c r="S446" s="588" t="s">
        <v>50</v>
      </c>
      <c r="T446" s="250">
        <v>8228.2999999999993</v>
      </c>
      <c r="U446" s="252" t="s">
        <v>275</v>
      </c>
      <c r="V446" s="257">
        <v>8228.2999999999993</v>
      </c>
      <c r="W446" s="257">
        <v>7713.6</v>
      </c>
      <c r="X446" s="257"/>
      <c r="Y446" s="706"/>
      <c r="Z446" s="302"/>
      <c r="AA446" s="1020"/>
      <c r="AB446" s="435"/>
      <c r="AC446" s="903" t="s">
        <v>50</v>
      </c>
      <c r="AD446" s="250">
        <f>T446-H446</f>
        <v>0</v>
      </c>
      <c r="AE446" s="252" t="s">
        <v>275</v>
      </c>
      <c r="AF446" s="18">
        <f>V446-J446</f>
        <v>0</v>
      </c>
      <c r="AG446" s="18">
        <f t="shared" ref="AG446" si="265">W446-K446</f>
        <v>-950.79999999999927</v>
      </c>
      <c r="AH446" s="18">
        <f t="shared" ref="AH446" si="266">X446-L446</f>
        <v>-9123.6</v>
      </c>
    </row>
    <row r="447" spans="1:34" s="332" customFormat="1" ht="60.75" customHeight="1" x14ac:dyDescent="0.25">
      <c r="A447" s="306"/>
      <c r="B447" s="286"/>
      <c r="C447" s="769"/>
      <c r="D447" s="592"/>
      <c r="E447" s="1020"/>
      <c r="F447" s="435"/>
      <c r="G447" s="903" t="s">
        <v>51</v>
      </c>
      <c r="H447" s="250">
        <v>8664.4</v>
      </c>
      <c r="I447" s="678" t="s">
        <v>64</v>
      </c>
      <c r="J447" s="678"/>
      <c r="K447" s="678"/>
      <c r="L447" s="678"/>
      <c r="M447" s="306"/>
      <c r="N447" s="286"/>
      <c r="O447" s="731"/>
      <c r="P447" s="574"/>
      <c r="Q447" s="706"/>
      <c r="R447" s="440"/>
      <c r="S447" s="588" t="s">
        <v>51</v>
      </c>
      <c r="T447" s="250">
        <v>7713.6</v>
      </c>
      <c r="U447" s="678" t="s">
        <v>64</v>
      </c>
      <c r="V447" s="678"/>
      <c r="W447" s="678"/>
      <c r="X447" s="679"/>
      <c r="Y447" s="706"/>
      <c r="Z447" s="302"/>
      <c r="AA447" s="1020"/>
      <c r="AB447" s="435"/>
      <c r="AC447" s="903" t="s">
        <v>51</v>
      </c>
      <c r="AD447" s="250">
        <f>T447-H447</f>
        <v>-950.79999999999927</v>
      </c>
      <c r="AE447" s="678" t="s">
        <v>64</v>
      </c>
      <c r="AF447" s="678"/>
      <c r="AG447" s="678"/>
      <c r="AH447" s="679"/>
    </row>
    <row r="448" spans="1:34" s="332" customFormat="1" ht="197.25" customHeight="1" x14ac:dyDescent="0.25">
      <c r="A448" s="306"/>
      <c r="B448" s="286"/>
      <c r="C448" s="769"/>
      <c r="D448" s="592"/>
      <c r="E448" s="1020"/>
      <c r="F448" s="435"/>
      <c r="G448" s="903" t="s">
        <v>52</v>
      </c>
      <c r="H448" s="250">
        <v>9123.6</v>
      </c>
      <c r="I448" s="252" t="s">
        <v>277</v>
      </c>
      <c r="J448" s="363">
        <v>695</v>
      </c>
      <c r="K448" s="363">
        <v>731</v>
      </c>
      <c r="L448" s="988">
        <v>769</v>
      </c>
      <c r="M448" s="306"/>
      <c r="N448" s="286"/>
      <c r="O448" s="731"/>
      <c r="P448" s="574"/>
      <c r="Q448" s="706"/>
      <c r="R448" s="440"/>
      <c r="S448" s="588"/>
      <c r="T448" s="250"/>
      <c r="U448" s="252" t="s">
        <v>277</v>
      </c>
      <c r="V448" s="363">
        <v>695</v>
      </c>
      <c r="W448" s="363">
        <v>395</v>
      </c>
      <c r="X448" s="363"/>
      <c r="Y448" s="732"/>
      <c r="Z448" s="312"/>
      <c r="AA448" s="1021"/>
      <c r="AB448" s="435"/>
      <c r="AC448" s="903" t="s">
        <v>52</v>
      </c>
      <c r="AD448" s="250">
        <f>T448-H448</f>
        <v>-9123.6</v>
      </c>
      <c r="AE448" s="252" t="s">
        <v>277</v>
      </c>
      <c r="AF448" s="18">
        <f t="shared" ref="AF448:AF449" si="267">V448-J448</f>
        <v>0</v>
      </c>
      <c r="AG448" s="18">
        <f t="shared" ref="AG448:AG449" si="268">W448-K448</f>
        <v>-336</v>
      </c>
      <c r="AH448" s="18">
        <f t="shared" ref="AH448:AH449" si="269">X448-L448</f>
        <v>-769</v>
      </c>
    </row>
    <row r="449" spans="1:34" s="332" customFormat="1" ht="99" customHeight="1" x14ac:dyDescent="0.25">
      <c r="A449" s="306"/>
      <c r="B449" s="286"/>
      <c r="C449" s="769"/>
      <c r="D449" s="306"/>
      <c r="E449" s="435"/>
      <c r="F449" s="435"/>
      <c r="G449" s="582"/>
      <c r="H449" s="431"/>
      <c r="I449" s="321" t="s">
        <v>278</v>
      </c>
      <c r="J449" s="363">
        <v>340</v>
      </c>
      <c r="K449" s="363">
        <v>357</v>
      </c>
      <c r="L449" s="988">
        <v>374</v>
      </c>
      <c r="M449" s="306"/>
      <c r="N449" s="286"/>
      <c r="O449" s="731"/>
      <c r="P449" s="286"/>
      <c r="Q449" s="440"/>
      <c r="R449" s="440"/>
      <c r="S449" s="597"/>
      <c r="T449" s="431"/>
      <c r="U449" s="321" t="s">
        <v>278</v>
      </c>
      <c r="V449" s="363">
        <v>340</v>
      </c>
      <c r="W449" s="363">
        <v>257</v>
      </c>
      <c r="X449" s="363"/>
      <c r="Y449" s="438"/>
      <c r="Z449" s="364"/>
      <c r="AA449" s="439"/>
      <c r="AB449" s="435"/>
      <c r="AC449" s="582"/>
      <c r="AD449" s="431"/>
      <c r="AE449" s="321" t="s">
        <v>278</v>
      </c>
      <c r="AF449" s="18">
        <f t="shared" si="267"/>
        <v>0</v>
      </c>
      <c r="AG449" s="18">
        <f t="shared" si="268"/>
        <v>-100</v>
      </c>
      <c r="AH449" s="18">
        <f t="shared" si="269"/>
        <v>-374</v>
      </c>
    </row>
    <row r="450" spans="1:34" s="332" customFormat="1" ht="47.25" customHeight="1" x14ac:dyDescent="0.25">
      <c r="A450" s="306"/>
      <c r="B450" s="286"/>
      <c r="C450" s="769"/>
      <c r="D450" s="306"/>
      <c r="E450" s="435"/>
      <c r="F450" s="435"/>
      <c r="G450" s="582"/>
      <c r="H450" s="431"/>
      <c r="I450" s="678" t="s">
        <v>67</v>
      </c>
      <c r="J450" s="678"/>
      <c r="K450" s="678"/>
      <c r="L450" s="678"/>
      <c r="M450" s="306"/>
      <c r="N450" s="286"/>
      <c r="O450" s="731"/>
      <c r="P450" s="286"/>
      <c r="Q450" s="440"/>
      <c r="R450" s="440"/>
      <c r="S450" s="597"/>
      <c r="T450" s="431"/>
      <c r="U450" s="678" t="s">
        <v>67</v>
      </c>
      <c r="V450" s="678"/>
      <c r="W450" s="678"/>
      <c r="X450" s="679"/>
      <c r="Y450" s="440"/>
      <c r="Z450" s="286"/>
      <c r="AA450" s="435"/>
      <c r="AB450" s="435"/>
      <c r="AC450" s="582"/>
      <c r="AD450" s="431"/>
      <c r="AE450" s="678" t="s">
        <v>67</v>
      </c>
      <c r="AF450" s="678"/>
      <c r="AG450" s="678"/>
      <c r="AH450" s="679"/>
    </row>
    <row r="451" spans="1:34" s="332" customFormat="1" ht="197.25" customHeight="1" x14ac:dyDescent="0.25">
      <c r="A451" s="306"/>
      <c r="B451" s="286"/>
      <c r="C451" s="894"/>
      <c r="D451" s="306"/>
      <c r="E451" s="435"/>
      <c r="F451" s="435"/>
      <c r="G451" s="440"/>
      <c r="H451" s="441"/>
      <c r="I451" s="252" t="s">
        <v>279</v>
      </c>
      <c r="J451" s="367">
        <f>(J446/J448)</f>
        <v>11.839280575539567</v>
      </c>
      <c r="K451" s="367">
        <f>(K446/K448)</f>
        <v>11.852804377564979</v>
      </c>
      <c r="L451" s="1016">
        <f>(L446/L448)</f>
        <v>11.864239271781535</v>
      </c>
      <c r="M451" s="306"/>
      <c r="N451" s="286"/>
      <c r="O451" s="435"/>
      <c r="P451" s="286"/>
      <c r="Q451" s="440"/>
      <c r="R451" s="440"/>
      <c r="S451" s="894"/>
      <c r="T451" s="441"/>
      <c r="U451" s="252" t="s">
        <v>279</v>
      </c>
      <c r="V451" s="367">
        <f>(V446/V448)</f>
        <v>11.839280575539567</v>
      </c>
      <c r="W451" s="367">
        <f>(W446/W448)</f>
        <v>19.528101265822787</v>
      </c>
      <c r="X451" s="367"/>
      <c r="Y451" s="440"/>
      <c r="Z451" s="286"/>
      <c r="AA451" s="435"/>
      <c r="AB451" s="435"/>
      <c r="AC451" s="440"/>
      <c r="AD451" s="441"/>
      <c r="AE451" s="252" t="s">
        <v>279</v>
      </c>
      <c r="AF451" s="18">
        <f>V451-J451</f>
        <v>0</v>
      </c>
      <c r="AG451" s="18">
        <f t="shared" ref="AG451" si="270">W451-K451</f>
        <v>7.6752968882578081</v>
      </c>
      <c r="AH451" s="18">
        <f t="shared" ref="AH451" si="271">X451-L451</f>
        <v>-11.864239271781535</v>
      </c>
    </row>
    <row r="452" spans="1:34" s="332" customFormat="1" ht="45" customHeight="1" x14ac:dyDescent="0.25">
      <c r="A452" s="306"/>
      <c r="B452" s="286"/>
      <c r="C452" s="894"/>
      <c r="D452" s="306"/>
      <c r="E452" s="435"/>
      <c r="F452" s="435"/>
      <c r="G452" s="440"/>
      <c r="H452" s="441"/>
      <c r="I452" s="678" t="s">
        <v>69</v>
      </c>
      <c r="J452" s="678"/>
      <c r="K452" s="678"/>
      <c r="L452" s="678"/>
      <c r="M452" s="306"/>
      <c r="N452" s="286"/>
      <c r="O452" s="435"/>
      <c r="P452" s="286"/>
      <c r="Q452" s="440"/>
      <c r="R452" s="440"/>
      <c r="S452" s="894"/>
      <c r="T452" s="441"/>
      <c r="U452" s="678" t="s">
        <v>69</v>
      </c>
      <c r="V452" s="678"/>
      <c r="W452" s="678"/>
      <c r="X452" s="679"/>
      <c r="Y452" s="440"/>
      <c r="Z452" s="286"/>
      <c r="AA452" s="435"/>
      <c r="AB452" s="435"/>
      <c r="AC452" s="440"/>
      <c r="AD452" s="441"/>
      <c r="AE452" s="678" t="s">
        <v>69</v>
      </c>
      <c r="AF452" s="678"/>
      <c r="AG452" s="678"/>
      <c r="AH452" s="679"/>
    </row>
    <row r="453" spans="1:34" s="332" customFormat="1" ht="308.25" customHeight="1" x14ac:dyDescent="0.25">
      <c r="A453" s="306"/>
      <c r="B453" s="286"/>
      <c r="C453" s="894"/>
      <c r="D453" s="306"/>
      <c r="E453" s="435"/>
      <c r="F453" s="435"/>
      <c r="G453" s="440"/>
      <c r="H453" s="441"/>
      <c r="I453" s="252" t="s">
        <v>282</v>
      </c>
      <c r="J453" s="432">
        <v>100</v>
      </c>
      <c r="K453" s="432">
        <v>105.3</v>
      </c>
      <c r="L453" s="1017">
        <v>105.3</v>
      </c>
      <c r="M453" s="306"/>
      <c r="N453" s="286"/>
      <c r="O453" s="435"/>
      <c r="P453" s="286"/>
      <c r="Q453" s="440"/>
      <c r="R453" s="440"/>
      <c r="S453" s="894"/>
      <c r="T453" s="441"/>
      <c r="U453" s="252" t="s">
        <v>282</v>
      </c>
      <c r="V453" s="432">
        <v>100</v>
      </c>
      <c r="W453" s="432">
        <v>56.8</v>
      </c>
      <c r="X453" s="432"/>
      <c r="Y453" s="440"/>
      <c r="Z453" s="286"/>
      <c r="AA453" s="435"/>
      <c r="AB453" s="435"/>
      <c r="AC453" s="440"/>
      <c r="AD453" s="441"/>
      <c r="AE453" s="252" t="s">
        <v>282</v>
      </c>
      <c r="AF453" s="18">
        <f t="shared" ref="AF453:AF454" si="272">V453-J453</f>
        <v>0</v>
      </c>
      <c r="AG453" s="18">
        <f t="shared" ref="AG453:AG454" si="273">W453-K453</f>
        <v>-48.5</v>
      </c>
      <c r="AH453" s="18">
        <f t="shared" ref="AH453:AH454" si="274">X453-L453</f>
        <v>-105.3</v>
      </c>
    </row>
    <row r="454" spans="1:34" s="332" customFormat="1" ht="95.25" customHeight="1" x14ac:dyDescent="0.25">
      <c r="A454" s="306"/>
      <c r="B454" s="286"/>
      <c r="C454" s="895"/>
      <c r="D454" s="314"/>
      <c r="E454" s="436"/>
      <c r="F454" s="436"/>
      <c r="G454" s="442"/>
      <c r="H454" s="443"/>
      <c r="I454" s="321" t="s">
        <v>286</v>
      </c>
      <c r="J454" s="432">
        <v>100</v>
      </c>
      <c r="K454" s="432">
        <v>105.3</v>
      </c>
      <c r="L454" s="1017">
        <v>105.3</v>
      </c>
      <c r="M454" s="306"/>
      <c r="N454" s="286"/>
      <c r="O454" s="436"/>
      <c r="P454" s="328"/>
      <c r="Q454" s="442"/>
      <c r="R454" s="442"/>
      <c r="S454" s="895"/>
      <c r="T454" s="443"/>
      <c r="U454" s="321" t="s">
        <v>286</v>
      </c>
      <c r="V454" s="432">
        <v>100</v>
      </c>
      <c r="W454" s="432">
        <v>75.599999999999994</v>
      </c>
      <c r="X454" s="432"/>
      <c r="Y454" s="442"/>
      <c r="Z454" s="328"/>
      <c r="AA454" s="436"/>
      <c r="AB454" s="436"/>
      <c r="AC454" s="442"/>
      <c r="AD454" s="443"/>
      <c r="AE454" s="321" t="s">
        <v>286</v>
      </c>
      <c r="AF454" s="18">
        <f t="shared" si="272"/>
        <v>0</v>
      </c>
      <c r="AG454" s="18">
        <f t="shared" si="273"/>
        <v>-29.700000000000003</v>
      </c>
      <c r="AH454" s="18">
        <f t="shared" si="274"/>
        <v>-105.3</v>
      </c>
    </row>
    <row r="455" spans="1:34" s="332" customFormat="1" ht="47.25" customHeight="1" x14ac:dyDescent="0.25">
      <c r="A455" s="306"/>
      <c r="B455" s="286"/>
      <c r="C455" s="1009" t="s">
        <v>288</v>
      </c>
      <c r="D455" s="734" t="s">
        <v>58</v>
      </c>
      <c r="E455" s="727" t="s">
        <v>289</v>
      </c>
      <c r="F455" s="731" t="s">
        <v>79</v>
      </c>
      <c r="G455" s="478" t="s">
        <v>61</v>
      </c>
      <c r="H455" s="250">
        <f>H456+H457+H458</f>
        <v>3201.3999999999996</v>
      </c>
      <c r="I455" s="678" t="s">
        <v>62</v>
      </c>
      <c r="J455" s="678"/>
      <c r="K455" s="678"/>
      <c r="L455" s="678"/>
      <c r="M455" s="306"/>
      <c r="N455" s="286"/>
      <c r="O455" s="1010" t="s">
        <v>288</v>
      </c>
      <c r="P455" s="734" t="s">
        <v>58</v>
      </c>
      <c r="Q455" s="727" t="s">
        <v>289</v>
      </c>
      <c r="R455" s="731" t="s">
        <v>79</v>
      </c>
      <c r="S455" s="478" t="s">
        <v>61</v>
      </c>
      <c r="T455" s="250">
        <f>T456+T457+T458</f>
        <v>6353.7</v>
      </c>
      <c r="U455" s="678" t="s">
        <v>62</v>
      </c>
      <c r="V455" s="678"/>
      <c r="W455" s="678"/>
      <c r="X455" s="679"/>
      <c r="Y455" s="725" t="s">
        <v>288</v>
      </c>
      <c r="Z455" s="733" t="s">
        <v>58</v>
      </c>
      <c r="AA455" s="726" t="s">
        <v>289</v>
      </c>
      <c r="AB455" s="731" t="s">
        <v>79</v>
      </c>
      <c r="AC455" s="987" t="s">
        <v>61</v>
      </c>
      <c r="AD455" s="250">
        <f>T455-H455</f>
        <v>3152.3</v>
      </c>
      <c r="AE455" s="678" t="s">
        <v>62</v>
      </c>
      <c r="AF455" s="678"/>
      <c r="AG455" s="678"/>
      <c r="AH455" s="679"/>
    </row>
    <row r="456" spans="1:34" s="332" customFormat="1" ht="197.25" customHeight="1" x14ac:dyDescent="0.25">
      <c r="A456" s="306"/>
      <c r="B456" s="286"/>
      <c r="C456" s="1010"/>
      <c r="D456" s="734"/>
      <c r="E456" s="727"/>
      <c r="F456" s="731"/>
      <c r="G456" s="249" t="s">
        <v>50</v>
      </c>
      <c r="H456" s="250">
        <v>1012.5</v>
      </c>
      <c r="I456" s="252" t="s">
        <v>290</v>
      </c>
      <c r="J456" s="257">
        <v>1012.5</v>
      </c>
      <c r="K456" s="257">
        <v>1066.2</v>
      </c>
      <c r="L456" s="965">
        <v>1122.7</v>
      </c>
      <c r="M456" s="306"/>
      <c r="N456" s="286"/>
      <c r="O456" s="1010"/>
      <c r="P456" s="734"/>
      <c r="Q456" s="727"/>
      <c r="R456" s="731"/>
      <c r="S456" s="249" t="s">
        <v>50</v>
      </c>
      <c r="T456" s="250">
        <v>1012.5</v>
      </c>
      <c r="U456" s="252" t="s">
        <v>290</v>
      </c>
      <c r="V456" s="257">
        <v>1012.5</v>
      </c>
      <c r="W456" s="257">
        <v>1066.2</v>
      </c>
      <c r="X456" s="257">
        <f>T458</f>
        <v>4275</v>
      </c>
      <c r="Y456" s="706"/>
      <c r="Z456" s="734"/>
      <c r="AA456" s="727"/>
      <c r="AB456" s="731"/>
      <c r="AC456" s="903" t="s">
        <v>50</v>
      </c>
      <c r="AD456" s="250">
        <f>T456-H456</f>
        <v>0</v>
      </c>
      <c r="AE456" s="252" t="s">
        <v>290</v>
      </c>
      <c r="AF456" s="18">
        <f>V456-J456</f>
        <v>0</v>
      </c>
      <c r="AG456" s="18">
        <f t="shared" ref="AG456" si="275">W456-K456</f>
        <v>0</v>
      </c>
      <c r="AH456" s="18">
        <f t="shared" ref="AH456" si="276">X456-L456</f>
        <v>3152.3</v>
      </c>
    </row>
    <row r="457" spans="1:34" s="332" customFormat="1" ht="47.25" customHeight="1" x14ac:dyDescent="0.25">
      <c r="A457" s="306"/>
      <c r="B457" s="286"/>
      <c r="C457" s="1010"/>
      <c r="D457" s="734"/>
      <c r="E457" s="727"/>
      <c r="F457" s="731"/>
      <c r="G457" s="249" t="s">
        <v>51</v>
      </c>
      <c r="H457" s="250">
        <v>1066.2</v>
      </c>
      <c r="I457" s="678" t="s">
        <v>64</v>
      </c>
      <c r="J457" s="678"/>
      <c r="K457" s="678"/>
      <c r="L457" s="678"/>
      <c r="M457" s="306"/>
      <c r="N457" s="286"/>
      <c r="O457" s="1010"/>
      <c r="P457" s="734"/>
      <c r="Q457" s="727"/>
      <c r="R457" s="731"/>
      <c r="S457" s="249" t="s">
        <v>51</v>
      </c>
      <c r="T457" s="250">
        <v>1066.2</v>
      </c>
      <c r="U457" s="678" t="s">
        <v>64</v>
      </c>
      <c r="V457" s="678"/>
      <c r="W457" s="678"/>
      <c r="X457" s="679"/>
      <c r="Y457" s="706"/>
      <c r="Z457" s="734"/>
      <c r="AA457" s="727"/>
      <c r="AB457" s="731"/>
      <c r="AC457" s="903" t="s">
        <v>51</v>
      </c>
      <c r="AD457" s="250">
        <f>T457-H457</f>
        <v>0</v>
      </c>
      <c r="AE457" s="678" t="s">
        <v>64</v>
      </c>
      <c r="AF457" s="678"/>
      <c r="AG457" s="678"/>
      <c r="AH457" s="679"/>
    </row>
    <row r="458" spans="1:34" s="332" customFormat="1" ht="197.25" customHeight="1" x14ac:dyDescent="0.25">
      <c r="A458" s="306"/>
      <c r="B458" s="286"/>
      <c r="C458" s="1010"/>
      <c r="D458" s="734"/>
      <c r="E458" s="727"/>
      <c r="F458" s="731"/>
      <c r="G458" s="249" t="s">
        <v>52</v>
      </c>
      <c r="H458" s="250">
        <v>1122.7</v>
      </c>
      <c r="I458" s="252" t="s">
        <v>291</v>
      </c>
      <c r="J458" s="363">
        <v>15</v>
      </c>
      <c r="K458" s="363">
        <v>15</v>
      </c>
      <c r="L458" s="988">
        <v>15</v>
      </c>
      <c r="M458" s="306"/>
      <c r="N458" s="286"/>
      <c r="O458" s="1010"/>
      <c r="P458" s="734"/>
      <c r="Q458" s="727"/>
      <c r="R458" s="731"/>
      <c r="S458" s="249" t="s">
        <v>52</v>
      </c>
      <c r="T458" s="250">
        <v>4275</v>
      </c>
      <c r="U458" s="252" t="s">
        <v>291</v>
      </c>
      <c r="V458" s="363">
        <v>15</v>
      </c>
      <c r="W458" s="363">
        <v>15</v>
      </c>
      <c r="X458" s="363">
        <v>50</v>
      </c>
      <c r="Y458" s="706"/>
      <c r="Z458" s="734"/>
      <c r="AA458" s="727"/>
      <c r="AB458" s="731"/>
      <c r="AC458" s="903" t="s">
        <v>52</v>
      </c>
      <c r="AD458" s="250">
        <f>T458-H458</f>
        <v>3152.3</v>
      </c>
      <c r="AE458" s="252" t="s">
        <v>291</v>
      </c>
      <c r="AF458" s="18">
        <f t="shared" ref="AF458:AF459" si="277">V458-J458</f>
        <v>0</v>
      </c>
      <c r="AG458" s="18">
        <f t="shared" ref="AG458:AG459" si="278">W458-K458</f>
        <v>0</v>
      </c>
      <c r="AH458" s="18">
        <f t="shared" ref="AH458:AH459" si="279">X458-L458</f>
        <v>35</v>
      </c>
    </row>
    <row r="459" spans="1:34" s="332" customFormat="1" ht="78" customHeight="1" x14ac:dyDescent="0.25">
      <c r="A459" s="306"/>
      <c r="B459" s="286"/>
      <c r="C459" s="1010"/>
      <c r="D459" s="734"/>
      <c r="E459" s="727"/>
      <c r="F459" s="731"/>
      <c r="G459" s="430"/>
      <c r="H459" s="431"/>
      <c r="I459" s="321" t="s">
        <v>278</v>
      </c>
      <c r="J459" s="363">
        <v>8</v>
      </c>
      <c r="K459" s="363">
        <v>8</v>
      </c>
      <c r="L459" s="988">
        <v>8</v>
      </c>
      <c r="M459" s="306"/>
      <c r="N459" s="286"/>
      <c r="O459" s="1010"/>
      <c r="P459" s="734"/>
      <c r="Q459" s="727"/>
      <c r="R459" s="731"/>
      <c r="S459" s="430"/>
      <c r="T459" s="431"/>
      <c r="U459" s="321" t="s">
        <v>278</v>
      </c>
      <c r="V459" s="363">
        <v>8</v>
      </c>
      <c r="W459" s="363">
        <v>8</v>
      </c>
      <c r="X459" s="363">
        <v>28</v>
      </c>
      <c r="Y459" s="706"/>
      <c r="Z459" s="734"/>
      <c r="AA459" s="727"/>
      <c r="AB459" s="731"/>
      <c r="AC459" s="582"/>
      <c r="AD459" s="431"/>
      <c r="AE459" s="321" t="s">
        <v>278</v>
      </c>
      <c r="AF459" s="18">
        <f t="shared" si="277"/>
        <v>0</v>
      </c>
      <c r="AG459" s="18">
        <f t="shared" si="278"/>
        <v>0</v>
      </c>
      <c r="AH459" s="18">
        <f t="shared" si="279"/>
        <v>20</v>
      </c>
    </row>
    <row r="460" spans="1:34" s="332" customFormat="1" ht="42" customHeight="1" x14ac:dyDescent="0.25">
      <c r="A460" s="306"/>
      <c r="B460" s="286"/>
      <c r="C460" s="1010"/>
      <c r="D460" s="734"/>
      <c r="E460" s="727"/>
      <c r="F460" s="731"/>
      <c r="G460" s="430"/>
      <c r="H460" s="431"/>
      <c r="I460" s="678" t="s">
        <v>67</v>
      </c>
      <c r="J460" s="678"/>
      <c r="K460" s="678"/>
      <c r="L460" s="678"/>
      <c r="M460" s="306"/>
      <c r="N460" s="286"/>
      <c r="O460" s="1010"/>
      <c r="P460" s="734"/>
      <c r="Q460" s="727"/>
      <c r="R460" s="731"/>
      <c r="S460" s="430"/>
      <c r="T460" s="431"/>
      <c r="U460" s="678" t="s">
        <v>67</v>
      </c>
      <c r="V460" s="678"/>
      <c r="W460" s="678"/>
      <c r="X460" s="679"/>
      <c r="Y460" s="706"/>
      <c r="Z460" s="734"/>
      <c r="AA460" s="727"/>
      <c r="AB460" s="731"/>
      <c r="AC460" s="582"/>
      <c r="AD460" s="431"/>
      <c r="AE460" s="678" t="s">
        <v>67</v>
      </c>
      <c r="AF460" s="678"/>
      <c r="AG460" s="678"/>
      <c r="AH460" s="679"/>
    </row>
    <row r="461" spans="1:34" s="332" customFormat="1" ht="197.25" customHeight="1" x14ac:dyDescent="0.25">
      <c r="A461" s="306"/>
      <c r="B461" s="286"/>
      <c r="C461" s="1010"/>
      <c r="D461" s="286"/>
      <c r="E461" s="440"/>
      <c r="F461" s="435"/>
      <c r="G461" s="435"/>
      <c r="H461" s="441"/>
      <c r="I461" s="252" t="s">
        <v>292</v>
      </c>
      <c r="J461" s="367">
        <f>(J456/J458)</f>
        <v>67.5</v>
      </c>
      <c r="K461" s="367">
        <f>(K456/K458)</f>
        <v>71.08</v>
      </c>
      <c r="L461" s="1016">
        <f>(L456/L458)</f>
        <v>74.846666666666664</v>
      </c>
      <c r="M461" s="306"/>
      <c r="N461" s="286"/>
      <c r="O461" s="1010"/>
      <c r="P461" s="286"/>
      <c r="Q461" s="440"/>
      <c r="R461" s="435"/>
      <c r="S461" s="435"/>
      <c r="T461" s="441"/>
      <c r="U461" s="252" t="s">
        <v>292</v>
      </c>
      <c r="V461" s="367">
        <f>(V456/V458)</f>
        <v>67.5</v>
      </c>
      <c r="W461" s="367">
        <f>(W456/W458)</f>
        <v>71.08</v>
      </c>
      <c r="X461" s="367">
        <f>(X456/X458)</f>
        <v>85.5</v>
      </c>
      <c r="Y461" s="440"/>
      <c r="Z461" s="286"/>
      <c r="AA461" s="440"/>
      <c r="AB461" s="435"/>
      <c r="AC461" s="440"/>
      <c r="AD461" s="441"/>
      <c r="AE461" s="252" t="s">
        <v>292</v>
      </c>
      <c r="AF461" s="18">
        <f>V461-J461</f>
        <v>0</v>
      </c>
      <c r="AG461" s="18">
        <f t="shared" ref="AG461" si="280">W461-K461</f>
        <v>0</v>
      </c>
      <c r="AH461" s="18">
        <f t="shared" ref="AH461" si="281">X461-L461</f>
        <v>10.653333333333336</v>
      </c>
    </row>
    <row r="462" spans="1:34" s="332" customFormat="1" ht="48.75" customHeight="1" x14ac:dyDescent="0.25">
      <c r="A462" s="306"/>
      <c r="B462" s="286"/>
      <c r="C462" s="1010"/>
      <c r="D462" s="286"/>
      <c r="E462" s="440"/>
      <c r="F462" s="435"/>
      <c r="G462" s="435"/>
      <c r="H462" s="441"/>
      <c r="I462" s="678" t="s">
        <v>69</v>
      </c>
      <c r="J462" s="678"/>
      <c r="K462" s="678"/>
      <c r="L462" s="678"/>
      <c r="M462" s="306"/>
      <c r="N462" s="286"/>
      <c r="O462" s="1010"/>
      <c r="P462" s="286"/>
      <c r="Q462" s="440"/>
      <c r="R462" s="435"/>
      <c r="S462" s="435"/>
      <c r="T462" s="441"/>
      <c r="U462" s="678" t="s">
        <v>69</v>
      </c>
      <c r="V462" s="678"/>
      <c r="W462" s="678"/>
      <c r="X462" s="679"/>
      <c r="Y462" s="440"/>
      <c r="Z462" s="286"/>
      <c r="AA462" s="440"/>
      <c r="AB462" s="435"/>
      <c r="AC462" s="440"/>
      <c r="AD462" s="441"/>
      <c r="AE462" s="678" t="s">
        <v>69</v>
      </c>
      <c r="AF462" s="678"/>
      <c r="AG462" s="678"/>
      <c r="AH462" s="679"/>
    </row>
    <row r="463" spans="1:34" s="332" customFormat="1" ht="197.25" customHeight="1" x14ac:dyDescent="0.25">
      <c r="A463" s="306"/>
      <c r="B463" s="286"/>
      <c r="C463" s="441"/>
      <c r="D463" s="286"/>
      <c r="E463" s="440"/>
      <c r="F463" s="435"/>
      <c r="G463" s="435"/>
      <c r="H463" s="441"/>
      <c r="I463" s="252" t="s">
        <v>293</v>
      </c>
      <c r="J463" s="432">
        <v>100</v>
      </c>
      <c r="K463" s="432">
        <v>100</v>
      </c>
      <c r="L463" s="1017">
        <v>100</v>
      </c>
      <c r="M463" s="306"/>
      <c r="N463" s="286"/>
      <c r="O463" s="441"/>
      <c r="P463" s="286"/>
      <c r="Q463" s="440"/>
      <c r="R463" s="435"/>
      <c r="S463" s="435"/>
      <c r="T463" s="441"/>
      <c r="U463" s="252" t="s">
        <v>293</v>
      </c>
      <c r="V463" s="432">
        <v>100</v>
      </c>
      <c r="W463" s="432">
        <v>100</v>
      </c>
      <c r="X463" s="432">
        <v>100</v>
      </c>
      <c r="Y463" s="440"/>
      <c r="Z463" s="286"/>
      <c r="AA463" s="440"/>
      <c r="AB463" s="435"/>
      <c r="AC463" s="440"/>
      <c r="AD463" s="441"/>
      <c r="AE463" s="252" t="s">
        <v>293</v>
      </c>
      <c r="AF463" s="18">
        <f t="shared" ref="AF463:AF464" si="282">V463-J463</f>
        <v>0</v>
      </c>
      <c r="AG463" s="18">
        <f t="shared" ref="AG463:AG464" si="283">W463-K463</f>
        <v>0</v>
      </c>
      <c r="AH463" s="18">
        <f t="shared" ref="AH463:AH464" si="284">X463-L463</f>
        <v>0</v>
      </c>
    </row>
    <row r="464" spans="1:34" s="332" customFormat="1" ht="101.25" customHeight="1" x14ac:dyDescent="0.25">
      <c r="A464" s="314"/>
      <c r="B464" s="328"/>
      <c r="C464" s="443"/>
      <c r="D464" s="328"/>
      <c r="E464" s="442"/>
      <c r="F464" s="436"/>
      <c r="G464" s="436"/>
      <c r="H464" s="443"/>
      <c r="I464" s="321" t="s">
        <v>286</v>
      </c>
      <c r="J464" s="432">
        <v>100</v>
      </c>
      <c r="K464" s="432">
        <v>100</v>
      </c>
      <c r="L464" s="1017">
        <v>100</v>
      </c>
      <c r="M464" s="314"/>
      <c r="N464" s="328"/>
      <c r="O464" s="443"/>
      <c r="P464" s="328"/>
      <c r="Q464" s="442"/>
      <c r="R464" s="436"/>
      <c r="S464" s="436"/>
      <c r="T464" s="443"/>
      <c r="U464" s="321" t="s">
        <v>286</v>
      </c>
      <c r="V464" s="432">
        <v>100</v>
      </c>
      <c r="W464" s="432">
        <v>100</v>
      </c>
      <c r="X464" s="432">
        <v>100</v>
      </c>
      <c r="Y464" s="442"/>
      <c r="Z464" s="328"/>
      <c r="AA464" s="442"/>
      <c r="AB464" s="436"/>
      <c r="AC464" s="442"/>
      <c r="AD464" s="443"/>
      <c r="AE464" s="321" t="s">
        <v>286</v>
      </c>
      <c r="AF464" s="18">
        <f t="shared" si="282"/>
        <v>0</v>
      </c>
      <c r="AG464" s="18">
        <f t="shared" si="283"/>
        <v>0</v>
      </c>
      <c r="AH464" s="18">
        <f t="shared" si="284"/>
        <v>0</v>
      </c>
    </row>
    <row r="465" spans="1:34" s="332" customFormat="1" ht="93" customHeight="1" x14ac:dyDescent="0.25">
      <c r="A465" s="585"/>
      <c r="B465" s="1011"/>
      <c r="C465" s="444"/>
      <c r="D465" s="298"/>
      <c r="E465" s="708" t="s">
        <v>92</v>
      </c>
      <c r="F465" s="708"/>
      <c r="G465" s="335" t="s">
        <v>61</v>
      </c>
      <c r="H465" s="336">
        <f>H466+H467+H468</f>
        <v>413237.79999999993</v>
      </c>
      <c r="I465" s="709"/>
      <c r="J465" s="709"/>
      <c r="K465" s="709"/>
      <c r="L465" s="710"/>
      <c r="M465" s="585"/>
      <c r="N465" s="1011"/>
      <c r="O465" s="444"/>
      <c r="P465" s="298"/>
      <c r="Q465" s="708" t="s">
        <v>92</v>
      </c>
      <c r="R465" s="708"/>
      <c r="S465" s="335" t="s">
        <v>61</v>
      </c>
      <c r="T465" s="336">
        <f>T466+T467+T468</f>
        <v>567854.6</v>
      </c>
      <c r="U465" s="709"/>
      <c r="V465" s="709"/>
      <c r="W465" s="709"/>
      <c r="X465" s="710"/>
      <c r="Y465" s="444"/>
      <c r="Z465" s="298"/>
      <c r="AA465" s="708" t="s">
        <v>294</v>
      </c>
      <c r="AB465" s="708"/>
      <c r="AC465" s="335" t="s">
        <v>61</v>
      </c>
      <c r="AD465" s="336">
        <f>AD466+AD467+AD468</f>
        <v>154616.80000000002</v>
      </c>
      <c r="AE465" s="709"/>
      <c r="AF465" s="709"/>
      <c r="AG465" s="709"/>
      <c r="AH465" s="710"/>
    </row>
    <row r="466" spans="1:34" s="332" customFormat="1" ht="46.5" customHeight="1" x14ac:dyDescent="0.25">
      <c r="A466" s="430"/>
      <c r="B466" s="445"/>
      <c r="C466" s="322"/>
      <c r="D466" s="304"/>
      <c r="E466" s="446"/>
      <c r="F466" s="304"/>
      <c r="G466" s="345" t="s">
        <v>50</v>
      </c>
      <c r="H466" s="346">
        <f>H470+H474</f>
        <v>130696.6</v>
      </c>
      <c r="I466" s="447"/>
      <c r="J466" s="448"/>
      <c r="K466" s="448"/>
      <c r="L466" s="449"/>
      <c r="M466" s="430"/>
      <c r="N466" s="445"/>
      <c r="O466" s="322"/>
      <c r="P466" s="304"/>
      <c r="Q466" s="446"/>
      <c r="R466" s="304"/>
      <c r="S466" s="345" t="s">
        <v>50</v>
      </c>
      <c r="T466" s="346">
        <f>T470+T474</f>
        <v>130696.6</v>
      </c>
      <c r="U466" s="447"/>
      <c r="V466" s="448"/>
      <c r="W466" s="448"/>
      <c r="X466" s="449"/>
      <c r="Y466" s="322"/>
      <c r="Z466" s="304"/>
      <c r="AA466" s="446"/>
      <c r="AB466" s="304"/>
      <c r="AC466" s="345" t="s">
        <v>50</v>
      </c>
      <c r="AD466" s="346">
        <f>AD470+AD474</f>
        <v>0</v>
      </c>
      <c r="AE466" s="447"/>
      <c r="AF466" s="448"/>
      <c r="AG466" s="448"/>
      <c r="AH466" s="449"/>
    </row>
    <row r="467" spans="1:34" s="332" customFormat="1" ht="46.5" customHeight="1" x14ac:dyDescent="0.25">
      <c r="A467" s="430"/>
      <c r="B467" s="445"/>
      <c r="C467" s="322"/>
      <c r="D467" s="304"/>
      <c r="E467" s="446"/>
      <c r="F467" s="304"/>
      <c r="G467" s="345" t="s">
        <v>51</v>
      </c>
      <c r="H467" s="346">
        <f>H471+H475</f>
        <v>137623.59999999998</v>
      </c>
      <c r="I467" s="447"/>
      <c r="J467" s="448"/>
      <c r="K467" s="448"/>
      <c r="L467" s="449"/>
      <c r="M467" s="430"/>
      <c r="N467" s="445"/>
      <c r="O467" s="322"/>
      <c r="P467" s="304"/>
      <c r="Q467" s="446"/>
      <c r="R467" s="304"/>
      <c r="S467" s="345" t="s">
        <v>51</v>
      </c>
      <c r="T467" s="346">
        <f>T471+T475</f>
        <v>252240.40000000002</v>
      </c>
      <c r="U467" s="447"/>
      <c r="V467" s="448"/>
      <c r="W467" s="448"/>
      <c r="X467" s="449"/>
      <c r="Y467" s="322"/>
      <c r="Z467" s="304"/>
      <c r="AA467" s="446"/>
      <c r="AB467" s="304"/>
      <c r="AC467" s="345" t="s">
        <v>51</v>
      </c>
      <c r="AD467" s="346">
        <f>AD471+AD475</f>
        <v>114616.80000000002</v>
      </c>
      <c r="AE467" s="447"/>
      <c r="AF467" s="448"/>
      <c r="AG467" s="448"/>
      <c r="AH467" s="449"/>
    </row>
    <row r="468" spans="1:34" s="332" customFormat="1" ht="46.5" customHeight="1" x14ac:dyDescent="0.25">
      <c r="A468" s="430"/>
      <c r="B468" s="445"/>
      <c r="C468" s="322"/>
      <c r="D468" s="304"/>
      <c r="E468" s="446"/>
      <c r="F468" s="305"/>
      <c r="G468" s="345" t="s">
        <v>52</v>
      </c>
      <c r="H468" s="346">
        <f>H472+H476</f>
        <v>144917.6</v>
      </c>
      <c r="I468" s="447"/>
      <c r="J468" s="448"/>
      <c r="K468" s="448"/>
      <c r="L468" s="449"/>
      <c r="M468" s="430"/>
      <c r="N468" s="445"/>
      <c r="O468" s="322"/>
      <c r="P468" s="304"/>
      <c r="Q468" s="446"/>
      <c r="R468" s="305"/>
      <c r="S468" s="345" t="s">
        <v>52</v>
      </c>
      <c r="T468" s="346">
        <f>T472+T476</f>
        <v>184917.6</v>
      </c>
      <c r="U468" s="447"/>
      <c r="V468" s="448"/>
      <c r="W468" s="448"/>
      <c r="X468" s="449"/>
      <c r="Y468" s="322"/>
      <c r="Z468" s="304"/>
      <c r="AA468" s="446"/>
      <c r="AB468" s="305"/>
      <c r="AC468" s="345" t="s">
        <v>52</v>
      </c>
      <c r="AD468" s="346">
        <f>AD472+AD476</f>
        <v>40000.000000000007</v>
      </c>
      <c r="AE468" s="447"/>
      <c r="AF468" s="448"/>
      <c r="AG468" s="448"/>
      <c r="AH468" s="449"/>
    </row>
    <row r="469" spans="1:34" s="332" customFormat="1" ht="46.5" customHeight="1" x14ac:dyDescent="0.25">
      <c r="A469" s="430"/>
      <c r="B469" s="445"/>
      <c r="C469" s="322"/>
      <c r="D469" s="304"/>
      <c r="E469" s="711" t="s">
        <v>93</v>
      </c>
      <c r="F469" s="711"/>
      <c r="G469" s="350" t="s">
        <v>61</v>
      </c>
      <c r="H469" s="346">
        <f>H470+H471+H472</f>
        <v>349900.4</v>
      </c>
      <c r="I469" s="447"/>
      <c r="J469" s="448"/>
      <c r="K469" s="448"/>
      <c r="L469" s="449"/>
      <c r="M469" s="430"/>
      <c r="N469" s="445"/>
      <c r="O469" s="322"/>
      <c r="P469" s="304"/>
      <c r="Q469" s="711" t="s">
        <v>93</v>
      </c>
      <c r="R469" s="711"/>
      <c r="S469" s="350" t="s">
        <v>61</v>
      </c>
      <c r="T469" s="346">
        <f>T470+T471+T472</f>
        <v>521457.80000000005</v>
      </c>
      <c r="U469" s="447"/>
      <c r="V469" s="448"/>
      <c r="W469" s="448"/>
      <c r="X469" s="449"/>
      <c r="Y469" s="322"/>
      <c r="Z469" s="304"/>
      <c r="AA469" s="711" t="s">
        <v>93</v>
      </c>
      <c r="AB469" s="711"/>
      <c r="AC469" s="350" t="s">
        <v>61</v>
      </c>
      <c r="AD469" s="346">
        <f>AD470+AD471+AD472</f>
        <v>171557.40000000002</v>
      </c>
      <c r="AE469" s="447"/>
      <c r="AF469" s="448"/>
      <c r="AG469" s="448"/>
      <c r="AH469" s="449"/>
    </row>
    <row r="470" spans="1:34" s="332" customFormat="1" ht="46.5" customHeight="1" x14ac:dyDescent="0.25">
      <c r="A470" s="430"/>
      <c r="B470" s="445"/>
      <c r="C470" s="322"/>
      <c r="D470" s="304"/>
      <c r="E470" s="343"/>
      <c r="F470" s="450"/>
      <c r="G470" s="345" t="s">
        <v>50</v>
      </c>
      <c r="H470" s="346">
        <f>H428+H436+H446+H456</f>
        <v>110664.6</v>
      </c>
      <c r="I470" s="447"/>
      <c r="J470" s="448"/>
      <c r="K470" s="448"/>
      <c r="L470" s="449"/>
      <c r="M470" s="430"/>
      <c r="N470" s="445"/>
      <c r="O470" s="322"/>
      <c r="P470" s="304"/>
      <c r="Q470" s="343"/>
      <c r="R470" s="450"/>
      <c r="S470" s="345" t="s">
        <v>50</v>
      </c>
      <c r="T470" s="346">
        <f>T428+T436+T446+T456</f>
        <v>110664.6</v>
      </c>
      <c r="U470" s="447"/>
      <c r="V470" s="448"/>
      <c r="W470" s="448"/>
      <c r="X470" s="449"/>
      <c r="Y470" s="322"/>
      <c r="Z470" s="304"/>
      <c r="AA470" s="343"/>
      <c r="AB470" s="450"/>
      <c r="AC470" s="345" t="s">
        <v>50</v>
      </c>
      <c r="AD470" s="346">
        <f>AD428+AD436+AD446+AD456</f>
        <v>0</v>
      </c>
      <c r="AE470" s="447"/>
      <c r="AF470" s="448"/>
      <c r="AG470" s="448"/>
      <c r="AH470" s="449"/>
    </row>
    <row r="471" spans="1:34" s="332" customFormat="1" ht="46.5" customHeight="1" x14ac:dyDescent="0.25">
      <c r="A471" s="430"/>
      <c r="B471" s="445"/>
      <c r="C471" s="322"/>
      <c r="D471" s="304"/>
      <c r="E471" s="343"/>
      <c r="F471" s="450"/>
      <c r="G471" s="345" t="s">
        <v>51</v>
      </c>
      <c r="H471" s="346">
        <f>H429+H437+H447+H457</f>
        <v>116529.9</v>
      </c>
      <c r="I471" s="447"/>
      <c r="J471" s="448"/>
      <c r="K471" s="448"/>
      <c r="L471" s="449"/>
      <c r="M471" s="430"/>
      <c r="N471" s="445"/>
      <c r="O471" s="322"/>
      <c r="P471" s="304"/>
      <c r="Q471" s="343"/>
      <c r="R471" s="450"/>
      <c r="S471" s="345" t="s">
        <v>51</v>
      </c>
      <c r="T471" s="346">
        <f>T429+T437+T447+T457</f>
        <v>248087.30000000002</v>
      </c>
      <c r="U471" s="447"/>
      <c r="V471" s="448"/>
      <c r="W471" s="448"/>
      <c r="X471" s="449"/>
      <c r="Y471" s="322"/>
      <c r="Z471" s="304"/>
      <c r="AA471" s="343"/>
      <c r="AB471" s="450"/>
      <c r="AC471" s="345" t="s">
        <v>51</v>
      </c>
      <c r="AD471" s="346">
        <f>AD429+AD437+AD447+AD457</f>
        <v>131557.40000000002</v>
      </c>
      <c r="AE471" s="447"/>
      <c r="AF471" s="448"/>
      <c r="AG471" s="448"/>
      <c r="AH471" s="449"/>
    </row>
    <row r="472" spans="1:34" s="332" customFormat="1" ht="46.5" customHeight="1" x14ac:dyDescent="0.25">
      <c r="A472" s="430"/>
      <c r="B472" s="445"/>
      <c r="C472" s="322"/>
      <c r="D472" s="304"/>
      <c r="E472" s="343"/>
      <c r="F472" s="450"/>
      <c r="G472" s="345" t="s">
        <v>52</v>
      </c>
      <c r="H472" s="346">
        <f>H430+H438+H448+H458</f>
        <v>122705.90000000001</v>
      </c>
      <c r="I472" s="447"/>
      <c r="J472" s="448"/>
      <c r="K472" s="448"/>
      <c r="L472" s="449"/>
      <c r="M472" s="430"/>
      <c r="N472" s="445"/>
      <c r="O472" s="322"/>
      <c r="P472" s="304"/>
      <c r="Q472" s="343"/>
      <c r="R472" s="450"/>
      <c r="S472" s="345" t="s">
        <v>52</v>
      </c>
      <c r="T472" s="346">
        <f>T430+T438+T448+T458</f>
        <v>162705.9</v>
      </c>
      <c r="U472" s="447"/>
      <c r="V472" s="448"/>
      <c r="W472" s="448"/>
      <c r="X472" s="449"/>
      <c r="Y472" s="322"/>
      <c r="Z472" s="304"/>
      <c r="AA472" s="343"/>
      <c r="AB472" s="450"/>
      <c r="AC472" s="345" t="s">
        <v>52</v>
      </c>
      <c r="AD472" s="346">
        <f>AD430+AD438+AD448+AD458</f>
        <v>40000.000000000007</v>
      </c>
      <c r="AE472" s="447"/>
      <c r="AF472" s="448"/>
      <c r="AG472" s="448"/>
      <c r="AH472" s="449"/>
    </row>
    <row r="473" spans="1:34" s="332" customFormat="1" ht="46.5" customHeight="1" x14ac:dyDescent="0.25">
      <c r="A473" s="430"/>
      <c r="B473" s="445"/>
      <c r="C473" s="322"/>
      <c r="D473" s="304"/>
      <c r="E473" s="711" t="s">
        <v>280</v>
      </c>
      <c r="F473" s="711"/>
      <c r="G473" s="350" t="s">
        <v>61</v>
      </c>
      <c r="H473" s="346">
        <f>H474+H475+H476</f>
        <v>63337.399999999994</v>
      </c>
      <c r="I473" s="447"/>
      <c r="J473" s="448"/>
      <c r="K473" s="448"/>
      <c r="L473" s="449"/>
      <c r="M473" s="430"/>
      <c r="N473" s="445"/>
      <c r="O473" s="322"/>
      <c r="P473" s="304"/>
      <c r="Q473" s="711" t="s">
        <v>280</v>
      </c>
      <c r="R473" s="711"/>
      <c r="S473" s="350" t="s">
        <v>61</v>
      </c>
      <c r="T473" s="346">
        <f>T474+T475+T476</f>
        <v>46396.800000000003</v>
      </c>
      <c r="U473" s="447"/>
      <c r="V473" s="448"/>
      <c r="W473" s="448"/>
      <c r="X473" s="449"/>
      <c r="Y473" s="322"/>
      <c r="Z473" s="304"/>
      <c r="AA473" s="711" t="s">
        <v>280</v>
      </c>
      <c r="AB473" s="711"/>
      <c r="AC473" s="350" t="s">
        <v>61</v>
      </c>
      <c r="AD473" s="346">
        <f>AD474+AD475+AD476</f>
        <v>-16940.599999999999</v>
      </c>
      <c r="AE473" s="447"/>
      <c r="AF473" s="448"/>
      <c r="AG473" s="448"/>
      <c r="AH473" s="449"/>
    </row>
    <row r="474" spans="1:34" s="332" customFormat="1" ht="46.5" customHeight="1" x14ac:dyDescent="0.25">
      <c r="A474" s="430"/>
      <c r="B474" s="445"/>
      <c r="C474" s="322"/>
      <c r="D474" s="304"/>
      <c r="E474" s="343"/>
      <c r="F474" s="450"/>
      <c r="G474" s="345" t="s">
        <v>50</v>
      </c>
      <c r="H474" s="346">
        <f>H432</f>
        <v>20032</v>
      </c>
      <c r="I474" s="447"/>
      <c r="J474" s="448"/>
      <c r="K474" s="448"/>
      <c r="L474" s="449"/>
      <c r="M474" s="430"/>
      <c r="N474" s="445"/>
      <c r="O474" s="322"/>
      <c r="P474" s="304"/>
      <c r="Q474" s="343"/>
      <c r="R474" s="450"/>
      <c r="S474" s="345" t="s">
        <v>50</v>
      </c>
      <c r="T474" s="346">
        <f>T432</f>
        <v>20032</v>
      </c>
      <c r="U474" s="447"/>
      <c r="V474" s="448"/>
      <c r="W474" s="448"/>
      <c r="X474" s="449"/>
      <c r="Y474" s="322"/>
      <c r="Z474" s="304"/>
      <c r="AA474" s="343"/>
      <c r="AB474" s="450"/>
      <c r="AC474" s="345" t="s">
        <v>50</v>
      </c>
      <c r="AD474" s="346">
        <f>AD432</f>
        <v>0</v>
      </c>
      <c r="AE474" s="447"/>
      <c r="AF474" s="448"/>
      <c r="AG474" s="448"/>
      <c r="AH474" s="449"/>
    </row>
    <row r="475" spans="1:34" s="332" customFormat="1" ht="46.5" customHeight="1" x14ac:dyDescent="0.25">
      <c r="A475" s="430"/>
      <c r="B475" s="445"/>
      <c r="C475" s="322"/>
      <c r="D475" s="304"/>
      <c r="E475" s="446"/>
      <c r="F475" s="305"/>
      <c r="G475" s="345" t="s">
        <v>51</v>
      </c>
      <c r="H475" s="346">
        <f>H433</f>
        <v>21093.699999999997</v>
      </c>
      <c r="I475" s="447"/>
      <c r="J475" s="448"/>
      <c r="K475" s="448"/>
      <c r="L475" s="449"/>
      <c r="M475" s="430"/>
      <c r="N475" s="445"/>
      <c r="O475" s="322"/>
      <c r="P475" s="304"/>
      <c r="Q475" s="446"/>
      <c r="R475" s="305"/>
      <c r="S475" s="345" t="s">
        <v>51</v>
      </c>
      <c r="T475" s="346">
        <f>T433</f>
        <v>4153.1000000000004</v>
      </c>
      <c r="U475" s="447"/>
      <c r="V475" s="448"/>
      <c r="W475" s="448"/>
      <c r="X475" s="449"/>
      <c r="Y475" s="322"/>
      <c r="Z475" s="304"/>
      <c r="AA475" s="446"/>
      <c r="AB475" s="305"/>
      <c r="AC475" s="345" t="s">
        <v>51</v>
      </c>
      <c r="AD475" s="346">
        <f>AD433</f>
        <v>-16940.599999999999</v>
      </c>
      <c r="AE475" s="447"/>
      <c r="AF475" s="448"/>
      <c r="AG475" s="448"/>
      <c r="AH475" s="449"/>
    </row>
    <row r="476" spans="1:34" s="332" customFormat="1" ht="46.5" customHeight="1" x14ac:dyDescent="0.25">
      <c r="A476" s="451"/>
      <c r="B476" s="452"/>
      <c r="C476" s="453"/>
      <c r="D476" s="356"/>
      <c r="E476" s="454"/>
      <c r="F476" s="313"/>
      <c r="G476" s="357" t="s">
        <v>52</v>
      </c>
      <c r="H476" s="358">
        <f>H434</f>
        <v>22211.699999999997</v>
      </c>
      <c r="I476" s="455"/>
      <c r="J476" s="456"/>
      <c r="K476" s="456"/>
      <c r="L476" s="457"/>
      <c r="M476" s="451"/>
      <c r="N476" s="452"/>
      <c r="O476" s="453"/>
      <c r="P476" s="356"/>
      <c r="Q476" s="454"/>
      <c r="R476" s="313"/>
      <c r="S476" s="357" t="s">
        <v>52</v>
      </c>
      <c r="T476" s="358">
        <f>T434</f>
        <v>22211.7</v>
      </c>
      <c r="U476" s="455"/>
      <c r="V476" s="456"/>
      <c r="W476" s="456"/>
      <c r="X476" s="457"/>
      <c r="Y476" s="453"/>
      <c r="Z476" s="356"/>
      <c r="AA476" s="454"/>
      <c r="AB476" s="313"/>
      <c r="AC476" s="357" t="s">
        <v>52</v>
      </c>
      <c r="AD476" s="358">
        <f>AD434</f>
        <v>0</v>
      </c>
      <c r="AE476" s="455"/>
      <c r="AF476" s="456"/>
      <c r="AG476" s="456"/>
      <c r="AH476" s="457"/>
    </row>
    <row r="477" spans="1:34" s="332" customFormat="1" ht="61.5" customHeight="1" x14ac:dyDescent="0.25">
      <c r="A477" s="809" t="s">
        <v>295</v>
      </c>
      <c r="B477" s="800"/>
      <c r="C477" s="800"/>
      <c r="D477" s="800"/>
      <c r="E477" s="800"/>
      <c r="F477" s="799"/>
      <c r="G477" s="800"/>
      <c r="H477" s="800"/>
      <c r="I477" s="799"/>
      <c r="J477" s="799"/>
      <c r="K477" s="799"/>
      <c r="L477" s="813"/>
      <c r="M477" s="809" t="s">
        <v>295</v>
      </c>
      <c r="N477" s="800"/>
      <c r="O477" s="800"/>
      <c r="P477" s="800"/>
      <c r="Q477" s="800"/>
      <c r="R477" s="799"/>
      <c r="S477" s="800"/>
      <c r="T477" s="800"/>
      <c r="U477" s="799"/>
      <c r="V477" s="799"/>
      <c r="W477" s="799"/>
      <c r="X477" s="813"/>
      <c r="AB477" s="872" t="s">
        <v>295</v>
      </c>
      <c r="AC477" s="820"/>
      <c r="AD477" s="820"/>
      <c r="AE477" s="820"/>
      <c r="AF477" s="820"/>
      <c r="AG477" s="820"/>
      <c r="AH477" s="821"/>
    </row>
    <row r="478" spans="1:34" s="332" customFormat="1" ht="70.5" customHeight="1" x14ac:dyDescent="0.25">
      <c r="A478" s="733"/>
      <c r="B478" s="766" t="s">
        <v>296</v>
      </c>
      <c r="C478" s="695" t="s">
        <v>0</v>
      </c>
      <c r="D478" s="697" t="s">
        <v>58</v>
      </c>
      <c r="E478" s="733" t="s">
        <v>1</v>
      </c>
      <c r="F478" s="298" t="s">
        <v>79</v>
      </c>
      <c r="G478" s="299" t="s">
        <v>61</v>
      </c>
      <c r="H478" s="260">
        <f>H479+H480+H481</f>
        <v>600</v>
      </c>
      <c r="I478" s="678" t="s">
        <v>62</v>
      </c>
      <c r="J478" s="678"/>
      <c r="K478" s="678"/>
      <c r="L478" s="679"/>
      <c r="M478" s="733"/>
      <c r="N478" s="766" t="s">
        <v>296</v>
      </c>
      <c r="O478" s="695" t="s">
        <v>0</v>
      </c>
      <c r="P478" s="697" t="s">
        <v>58</v>
      </c>
      <c r="Q478" s="733" t="s">
        <v>1</v>
      </c>
      <c r="R478" s="298" t="s">
        <v>79</v>
      </c>
      <c r="S478" s="299" t="s">
        <v>61</v>
      </c>
      <c r="T478" s="260">
        <f>T479+T480+T481</f>
        <v>400</v>
      </c>
      <c r="U478" s="678" t="s">
        <v>62</v>
      </c>
      <c r="V478" s="678"/>
      <c r="W478" s="678"/>
      <c r="X478" s="679"/>
      <c r="Y478" s="695" t="s">
        <v>0</v>
      </c>
      <c r="Z478" s="697" t="s">
        <v>58</v>
      </c>
      <c r="AA478" s="695" t="s">
        <v>1</v>
      </c>
      <c r="AB478" s="298" t="s">
        <v>79</v>
      </c>
      <c r="AC478" s="299" t="s">
        <v>61</v>
      </c>
      <c r="AD478" s="260">
        <f>T478-H478</f>
        <v>-200</v>
      </c>
      <c r="AE478" s="678" t="s">
        <v>62</v>
      </c>
      <c r="AF478" s="678"/>
      <c r="AG478" s="678"/>
      <c r="AH478" s="679"/>
    </row>
    <row r="479" spans="1:34" s="332" customFormat="1" ht="72.75" customHeight="1" x14ac:dyDescent="0.25">
      <c r="A479" s="734"/>
      <c r="B479" s="767"/>
      <c r="C479" s="696"/>
      <c r="D479" s="698"/>
      <c r="E479" s="734"/>
      <c r="F479" s="304"/>
      <c r="G479" s="249" t="s">
        <v>50</v>
      </c>
      <c r="H479" s="250">
        <v>200</v>
      </c>
      <c r="I479" s="252" t="s">
        <v>74</v>
      </c>
      <c r="J479" s="253">
        <f>H479</f>
        <v>200</v>
      </c>
      <c r="K479" s="274">
        <f>H480</f>
        <v>200</v>
      </c>
      <c r="L479" s="274">
        <f>H481</f>
        <v>200</v>
      </c>
      <c r="M479" s="734"/>
      <c r="N479" s="767"/>
      <c r="O479" s="696"/>
      <c r="P479" s="698"/>
      <c r="Q479" s="734"/>
      <c r="R479" s="304"/>
      <c r="S479" s="249" t="s">
        <v>50</v>
      </c>
      <c r="T479" s="250">
        <v>200</v>
      </c>
      <c r="U479" s="252" t="s">
        <v>74</v>
      </c>
      <c r="V479" s="253">
        <f>T479</f>
        <v>200</v>
      </c>
      <c r="W479" s="274">
        <f>T480</f>
        <v>0</v>
      </c>
      <c r="X479" s="274">
        <f>T481</f>
        <v>200</v>
      </c>
      <c r="Y479" s="696"/>
      <c r="Z479" s="698"/>
      <c r="AA479" s="696"/>
      <c r="AB479" s="304"/>
      <c r="AC479" s="249" t="s">
        <v>50</v>
      </c>
      <c r="AD479" s="250">
        <f>T479-H479</f>
        <v>0</v>
      </c>
      <c r="AE479" s="252" t="s">
        <v>74</v>
      </c>
      <c r="AF479" s="18">
        <f>V479-J479</f>
        <v>0</v>
      </c>
      <c r="AG479" s="18">
        <f t="shared" ref="AG479" si="285">W479-K479</f>
        <v>-200</v>
      </c>
      <c r="AH479" s="18">
        <f t="shared" ref="AH479" si="286">X479-L479</f>
        <v>0</v>
      </c>
    </row>
    <row r="480" spans="1:34" s="332" customFormat="1" ht="39.75" customHeight="1" x14ac:dyDescent="0.25">
      <c r="A480" s="734"/>
      <c r="B480" s="767"/>
      <c r="C480" s="696"/>
      <c r="D480" s="698"/>
      <c r="E480" s="734"/>
      <c r="F480" s="304"/>
      <c r="G480" s="249" t="s">
        <v>51</v>
      </c>
      <c r="H480" s="250">
        <v>200</v>
      </c>
      <c r="I480" s="678" t="s">
        <v>64</v>
      </c>
      <c r="J480" s="678"/>
      <c r="K480" s="678"/>
      <c r="L480" s="679"/>
      <c r="M480" s="734"/>
      <c r="N480" s="767"/>
      <c r="O480" s="696"/>
      <c r="P480" s="698"/>
      <c r="Q480" s="734"/>
      <c r="R480" s="304"/>
      <c r="S480" s="249" t="s">
        <v>51</v>
      </c>
      <c r="T480" s="250">
        <v>0</v>
      </c>
      <c r="U480" s="678" t="s">
        <v>64</v>
      </c>
      <c r="V480" s="678"/>
      <c r="W480" s="678"/>
      <c r="X480" s="679"/>
      <c r="Y480" s="696"/>
      <c r="Z480" s="698"/>
      <c r="AA480" s="696"/>
      <c r="AB480" s="304"/>
      <c r="AC480" s="249" t="s">
        <v>51</v>
      </c>
      <c r="AD480" s="250">
        <f>T480-H480</f>
        <v>-200</v>
      </c>
      <c r="AE480" s="678" t="s">
        <v>64</v>
      </c>
      <c r="AF480" s="678"/>
      <c r="AG480" s="678"/>
      <c r="AH480" s="679"/>
    </row>
    <row r="481" spans="1:34" s="332" customFormat="1" ht="319.5" customHeight="1" x14ac:dyDescent="0.25">
      <c r="A481" s="458"/>
      <c r="B481" s="767"/>
      <c r="C481" s="696"/>
      <c r="D481" s="698"/>
      <c r="E481" s="734"/>
      <c r="F481" s="305"/>
      <c r="G481" s="249" t="s">
        <v>52</v>
      </c>
      <c r="H481" s="250">
        <v>200</v>
      </c>
      <c r="I481" s="252" t="s">
        <v>2</v>
      </c>
      <c r="J481" s="253">
        <v>1</v>
      </c>
      <c r="K481" s="253">
        <v>1</v>
      </c>
      <c r="L481" s="253">
        <v>1</v>
      </c>
      <c r="M481" s="458"/>
      <c r="N481" s="767"/>
      <c r="O481" s="696"/>
      <c r="P481" s="698"/>
      <c r="Q481" s="734"/>
      <c r="R481" s="305"/>
      <c r="S481" s="249" t="s">
        <v>52</v>
      </c>
      <c r="T481" s="250">
        <v>200</v>
      </c>
      <c r="U481" s="252" t="s">
        <v>2</v>
      </c>
      <c r="V481" s="253">
        <v>1</v>
      </c>
      <c r="W481" s="253">
        <v>0</v>
      </c>
      <c r="X481" s="253">
        <v>1</v>
      </c>
      <c r="Y481" s="696"/>
      <c r="Z481" s="698"/>
      <c r="AA481" s="696"/>
      <c r="AB481" s="305"/>
      <c r="AC481" s="249" t="s">
        <v>52</v>
      </c>
      <c r="AD481" s="250">
        <f>T481-H481</f>
        <v>0</v>
      </c>
      <c r="AE481" s="252" t="s">
        <v>2</v>
      </c>
      <c r="AF481" s="18">
        <f>V481-J481</f>
        <v>0</v>
      </c>
      <c r="AG481" s="18">
        <f t="shared" ref="AG481" si="287">W481-K481</f>
        <v>-1</v>
      </c>
      <c r="AH481" s="18">
        <f t="shared" ref="AH481" si="288">X481-L481</f>
        <v>0</v>
      </c>
    </row>
    <row r="482" spans="1:34" s="332" customFormat="1" ht="59.25" customHeight="1" x14ac:dyDescent="0.25">
      <c r="A482" s="458"/>
      <c r="B482" s="767"/>
      <c r="C482" s="696"/>
      <c r="D482" s="698"/>
      <c r="E482" s="734"/>
      <c r="F482" s="305"/>
      <c r="G482" s="249"/>
      <c r="H482" s="250"/>
      <c r="I482" s="678" t="s">
        <v>67</v>
      </c>
      <c r="J482" s="678"/>
      <c r="K482" s="678"/>
      <c r="L482" s="679"/>
      <c r="M482" s="458"/>
      <c r="N482" s="767"/>
      <c r="O482" s="696"/>
      <c r="P482" s="698"/>
      <c r="Q482" s="734"/>
      <c r="R482" s="305"/>
      <c r="S482" s="249"/>
      <c r="T482" s="250"/>
      <c r="U482" s="678" t="s">
        <v>67</v>
      </c>
      <c r="V482" s="678"/>
      <c r="W482" s="678"/>
      <c r="X482" s="679"/>
      <c r="Y482" s="696"/>
      <c r="Z482" s="698"/>
      <c r="AA482" s="696"/>
      <c r="AB482" s="305"/>
      <c r="AC482" s="249"/>
      <c r="AD482" s="250"/>
      <c r="AE482" s="678" t="s">
        <v>67</v>
      </c>
      <c r="AF482" s="678"/>
      <c r="AG482" s="678"/>
      <c r="AH482" s="679"/>
    </row>
    <row r="483" spans="1:34" s="332" customFormat="1" ht="255.75" customHeight="1" x14ac:dyDescent="0.25">
      <c r="A483" s="458"/>
      <c r="B483" s="459"/>
      <c r="C483" s="696"/>
      <c r="D483" s="304"/>
      <c r="E483" s="734"/>
      <c r="F483" s="305"/>
      <c r="G483" s="249"/>
      <c r="H483" s="250"/>
      <c r="I483" s="254" t="s">
        <v>3</v>
      </c>
      <c r="J483" s="255">
        <f>J479/J481</f>
        <v>200</v>
      </c>
      <c r="K483" s="255">
        <f>K479/K481</f>
        <v>200</v>
      </c>
      <c r="L483" s="255">
        <f>L479/L481</f>
        <v>200</v>
      </c>
      <c r="M483" s="458"/>
      <c r="N483" s="459"/>
      <c r="O483" s="696"/>
      <c r="P483" s="304"/>
      <c r="Q483" s="734"/>
      <c r="R483" s="305"/>
      <c r="S483" s="249"/>
      <c r="T483" s="250"/>
      <c r="U483" s="254" t="s">
        <v>3</v>
      </c>
      <c r="V483" s="255">
        <f>V479/V481</f>
        <v>200</v>
      </c>
      <c r="W483" s="255">
        <v>0</v>
      </c>
      <c r="X483" s="255">
        <f>X479/X481</f>
        <v>200</v>
      </c>
      <c r="Y483" s="696"/>
      <c r="Z483" s="304"/>
      <c r="AA483" s="696"/>
      <c r="AB483" s="305"/>
      <c r="AC483" s="249"/>
      <c r="AD483" s="250"/>
      <c r="AE483" s="254" t="s">
        <v>3</v>
      </c>
      <c r="AF483" s="18">
        <f>V483-J483</f>
        <v>0</v>
      </c>
      <c r="AG483" s="18">
        <f t="shared" ref="AG483" si="289">W483-K483</f>
        <v>-200</v>
      </c>
      <c r="AH483" s="18">
        <f t="shared" ref="AH483" si="290">X483-L483</f>
        <v>0</v>
      </c>
    </row>
    <row r="484" spans="1:34" s="332" customFormat="1" ht="53.25" customHeight="1" x14ac:dyDescent="0.25">
      <c r="A484" s="458"/>
      <c r="B484" s="459"/>
      <c r="C484" s="696"/>
      <c r="D484" s="304"/>
      <c r="E484" s="734"/>
      <c r="F484" s="305"/>
      <c r="G484" s="249"/>
      <c r="H484" s="250"/>
      <c r="I484" s="678" t="s">
        <v>69</v>
      </c>
      <c r="J484" s="678"/>
      <c r="K484" s="678"/>
      <c r="L484" s="679"/>
      <c r="M484" s="458"/>
      <c r="N484" s="459"/>
      <c r="O484" s="696"/>
      <c r="P484" s="304"/>
      <c r="Q484" s="734"/>
      <c r="R484" s="305"/>
      <c r="S484" s="249"/>
      <c r="T484" s="250"/>
      <c r="U484" s="678" t="s">
        <v>69</v>
      </c>
      <c r="V484" s="678"/>
      <c r="W484" s="678"/>
      <c r="X484" s="679"/>
      <c r="Y484" s="696"/>
      <c r="Z484" s="304"/>
      <c r="AA484" s="286"/>
      <c r="AB484" s="305"/>
      <c r="AC484" s="249"/>
      <c r="AD484" s="250"/>
      <c r="AE484" s="678" t="s">
        <v>69</v>
      </c>
      <c r="AF484" s="678"/>
      <c r="AG484" s="678"/>
      <c r="AH484" s="679"/>
    </row>
    <row r="485" spans="1:34" s="332" customFormat="1" ht="234" customHeight="1" x14ac:dyDescent="0.25">
      <c r="A485" s="458"/>
      <c r="B485" s="459"/>
      <c r="C485" s="696"/>
      <c r="D485" s="304"/>
      <c r="E485" s="802"/>
      <c r="F485" s="305"/>
      <c r="G485" s="249"/>
      <c r="H485" s="250"/>
      <c r="I485" s="254" t="s">
        <v>204</v>
      </c>
      <c r="J485" s="256">
        <v>100</v>
      </c>
      <c r="K485" s="257">
        <v>100</v>
      </c>
      <c r="L485" s="257">
        <v>100</v>
      </c>
      <c r="M485" s="458"/>
      <c r="N485" s="459"/>
      <c r="O485" s="696"/>
      <c r="P485" s="304"/>
      <c r="Q485" s="802"/>
      <c r="R485" s="305"/>
      <c r="S485" s="249"/>
      <c r="T485" s="250"/>
      <c r="U485" s="254" t="s">
        <v>204</v>
      </c>
      <c r="V485" s="256">
        <v>100</v>
      </c>
      <c r="W485" s="257">
        <v>0</v>
      </c>
      <c r="X485" s="257">
        <v>100</v>
      </c>
      <c r="Y485" s="696"/>
      <c r="Z485" s="304"/>
      <c r="AA485" s="286"/>
      <c r="AB485" s="305"/>
      <c r="AC485" s="249"/>
      <c r="AD485" s="250"/>
      <c r="AE485" s="254" t="s">
        <v>204</v>
      </c>
      <c r="AF485" s="18">
        <f>V485-J485</f>
        <v>0</v>
      </c>
      <c r="AG485" s="18">
        <f t="shared" ref="AG485" si="291">W485-K485</f>
        <v>-100</v>
      </c>
      <c r="AH485" s="18">
        <f t="shared" ref="AH485" si="292">X485-L485</f>
        <v>0</v>
      </c>
    </row>
    <row r="486" spans="1:34" s="332" customFormat="1" ht="100.5" customHeight="1" x14ac:dyDescent="0.25">
      <c r="A486" s="460"/>
      <c r="B486" s="461"/>
      <c r="C486" s="708" t="s">
        <v>4</v>
      </c>
      <c r="D486" s="708"/>
      <c r="E486" s="708"/>
      <c r="F486" s="708"/>
      <c r="G486" s="335" t="s">
        <v>61</v>
      </c>
      <c r="H486" s="336">
        <f>H487+H488+H489</f>
        <v>600</v>
      </c>
      <c r="I486" s="712"/>
      <c r="J486" s="712"/>
      <c r="K486" s="712"/>
      <c r="L486" s="713"/>
      <c r="M486" s="460"/>
      <c r="N486" s="461"/>
      <c r="O486" s="708" t="s">
        <v>4</v>
      </c>
      <c r="P486" s="708"/>
      <c r="Q486" s="708"/>
      <c r="R486" s="708"/>
      <c r="S486" s="335" t="s">
        <v>61</v>
      </c>
      <c r="T486" s="336">
        <f>T487+T488+T489</f>
        <v>400</v>
      </c>
      <c r="U486" s="712"/>
      <c r="V486" s="712"/>
      <c r="W486" s="712"/>
      <c r="X486" s="713"/>
      <c r="Y486" s="708" t="s">
        <v>4</v>
      </c>
      <c r="Z486" s="708"/>
      <c r="AA486" s="708"/>
      <c r="AB486" s="708"/>
      <c r="AC486" s="335" t="s">
        <v>61</v>
      </c>
      <c r="AD486" s="336">
        <f>AD487+AD488+AD489</f>
        <v>-200</v>
      </c>
      <c r="AE486" s="712"/>
      <c r="AF486" s="712"/>
      <c r="AG486" s="712"/>
      <c r="AH486" s="713"/>
    </row>
    <row r="487" spans="1:34" s="332" customFormat="1" ht="54" customHeight="1" x14ac:dyDescent="0.25">
      <c r="A487" s="462"/>
      <c r="B487" s="459"/>
      <c r="C487" s="322"/>
      <c r="D487" s="304"/>
      <c r="E487" s="383"/>
      <c r="F487" s="304"/>
      <c r="G487" s="345" t="s">
        <v>50</v>
      </c>
      <c r="H487" s="346">
        <f>H479</f>
        <v>200</v>
      </c>
      <c r="I487" s="448"/>
      <c r="J487" s="448"/>
      <c r="K487" s="448"/>
      <c r="L487" s="449"/>
      <c r="M487" s="462"/>
      <c r="N487" s="459"/>
      <c r="O487" s="322"/>
      <c r="P487" s="304"/>
      <c r="Q487" s="383"/>
      <c r="R487" s="304"/>
      <c r="S487" s="345" t="s">
        <v>50</v>
      </c>
      <c r="T487" s="346">
        <f>T479</f>
        <v>200</v>
      </c>
      <c r="U487" s="448"/>
      <c r="V487" s="448"/>
      <c r="W487" s="448"/>
      <c r="X487" s="449"/>
      <c r="Y487" s="322"/>
      <c r="Z487" s="304"/>
      <c r="AA487" s="383"/>
      <c r="AB487" s="304"/>
      <c r="AC487" s="345" t="s">
        <v>50</v>
      </c>
      <c r="AD487" s="346">
        <f>AD479</f>
        <v>0</v>
      </c>
      <c r="AE487" s="448"/>
      <c r="AF487" s="448"/>
      <c r="AG487" s="448"/>
      <c r="AH487" s="449"/>
    </row>
    <row r="488" spans="1:34" s="332" customFormat="1" ht="54" customHeight="1" x14ac:dyDescent="0.25">
      <c r="A488" s="462"/>
      <c r="B488" s="459"/>
      <c r="C488" s="322"/>
      <c r="D488" s="304"/>
      <c r="E488" s="383"/>
      <c r="F488" s="304"/>
      <c r="G488" s="345" t="s">
        <v>51</v>
      </c>
      <c r="H488" s="346">
        <f>H480</f>
        <v>200</v>
      </c>
      <c r="I488" s="448"/>
      <c r="J488" s="448"/>
      <c r="K488" s="448"/>
      <c r="L488" s="449"/>
      <c r="M488" s="462"/>
      <c r="N488" s="459"/>
      <c r="O488" s="322"/>
      <c r="P488" s="304"/>
      <c r="Q488" s="383"/>
      <c r="R488" s="304"/>
      <c r="S488" s="345" t="s">
        <v>51</v>
      </c>
      <c r="T488" s="346">
        <f>T480</f>
        <v>0</v>
      </c>
      <c r="U488" s="448"/>
      <c r="V488" s="448"/>
      <c r="W488" s="448"/>
      <c r="X488" s="449"/>
      <c r="Y488" s="322"/>
      <c r="Z488" s="304"/>
      <c r="AA488" s="383"/>
      <c r="AB488" s="304"/>
      <c r="AC488" s="345" t="s">
        <v>51</v>
      </c>
      <c r="AD488" s="346">
        <f>AD480</f>
        <v>-200</v>
      </c>
      <c r="AE488" s="448"/>
      <c r="AF488" s="448"/>
      <c r="AG488" s="448"/>
      <c r="AH488" s="449"/>
    </row>
    <row r="489" spans="1:34" s="332" customFormat="1" ht="54" customHeight="1" x14ac:dyDescent="0.25">
      <c r="A489" s="462"/>
      <c r="B489" s="459"/>
      <c r="C489" s="322"/>
      <c r="D489" s="304"/>
      <c r="E489" s="446"/>
      <c r="F489" s="304"/>
      <c r="G489" s="345" t="s">
        <v>52</v>
      </c>
      <c r="H489" s="346">
        <f>H481</f>
        <v>200</v>
      </c>
      <c r="I489" s="456"/>
      <c r="J489" s="456"/>
      <c r="K489" s="456"/>
      <c r="L489" s="457"/>
      <c r="M489" s="462"/>
      <c r="N489" s="459"/>
      <c r="O489" s="322"/>
      <c r="P489" s="304"/>
      <c r="Q489" s="446"/>
      <c r="R489" s="304"/>
      <c r="S489" s="345" t="s">
        <v>52</v>
      </c>
      <c r="T489" s="346">
        <f>T481</f>
        <v>200</v>
      </c>
      <c r="U489" s="456"/>
      <c r="V489" s="456"/>
      <c r="W489" s="456"/>
      <c r="X489" s="457"/>
      <c r="Y489" s="322"/>
      <c r="Z489" s="304"/>
      <c r="AA489" s="446"/>
      <c r="AB489" s="304"/>
      <c r="AC489" s="345" t="s">
        <v>52</v>
      </c>
      <c r="AD489" s="346">
        <f>AD481</f>
        <v>0</v>
      </c>
      <c r="AE489" s="456"/>
      <c r="AF489" s="456"/>
      <c r="AG489" s="456"/>
      <c r="AH489" s="457"/>
    </row>
    <row r="490" spans="1:34" s="332" customFormat="1" ht="54" customHeight="1" x14ac:dyDescent="0.25">
      <c r="A490" s="462"/>
      <c r="B490" s="459"/>
      <c r="C490" s="705" t="s">
        <v>93</v>
      </c>
      <c r="D490" s="705"/>
      <c r="E490" s="705"/>
      <c r="F490" s="705"/>
      <c r="G490" s="350" t="s">
        <v>61</v>
      </c>
      <c r="H490" s="346">
        <f>H491+H492+H493</f>
        <v>600</v>
      </c>
      <c r="I490" s="712"/>
      <c r="J490" s="712"/>
      <c r="K490" s="712"/>
      <c r="L490" s="713"/>
      <c r="M490" s="462"/>
      <c r="N490" s="459"/>
      <c r="O490" s="705" t="s">
        <v>93</v>
      </c>
      <c r="P490" s="705"/>
      <c r="Q490" s="705"/>
      <c r="R490" s="705"/>
      <c r="S490" s="350" t="s">
        <v>61</v>
      </c>
      <c r="T490" s="346">
        <f>T491+T492+T493</f>
        <v>400</v>
      </c>
      <c r="U490" s="712"/>
      <c r="V490" s="712"/>
      <c r="W490" s="712"/>
      <c r="X490" s="713"/>
      <c r="Y490" s="705" t="s">
        <v>93</v>
      </c>
      <c r="Z490" s="705"/>
      <c r="AA490" s="705"/>
      <c r="AB490" s="705"/>
      <c r="AC490" s="350" t="s">
        <v>61</v>
      </c>
      <c r="AD490" s="346">
        <f>AD491+AD492+AD493</f>
        <v>-200</v>
      </c>
      <c r="AE490" s="712"/>
      <c r="AF490" s="712"/>
      <c r="AG490" s="712"/>
      <c r="AH490" s="713"/>
    </row>
    <row r="491" spans="1:34" s="332" customFormat="1" ht="54" customHeight="1" x14ac:dyDescent="0.25">
      <c r="A491" s="462"/>
      <c r="B491" s="459"/>
      <c r="C491" s="322"/>
      <c r="D491" s="304"/>
      <c r="E491" s="383"/>
      <c r="F491" s="304"/>
      <c r="G491" s="345" t="s">
        <v>50</v>
      </c>
      <c r="H491" s="346">
        <f>H479</f>
        <v>200</v>
      </c>
      <c r="I491" s="448"/>
      <c r="J491" s="448"/>
      <c r="K491" s="448"/>
      <c r="L491" s="449"/>
      <c r="M491" s="462"/>
      <c r="N491" s="459"/>
      <c r="O491" s="322"/>
      <c r="P491" s="304"/>
      <c r="Q491" s="383"/>
      <c r="R491" s="304"/>
      <c r="S491" s="345" t="s">
        <v>50</v>
      </c>
      <c r="T491" s="346">
        <f>T479</f>
        <v>200</v>
      </c>
      <c r="U491" s="448"/>
      <c r="V491" s="448"/>
      <c r="W491" s="448"/>
      <c r="X491" s="449"/>
      <c r="Y491" s="322"/>
      <c r="Z491" s="304"/>
      <c r="AA491" s="383"/>
      <c r="AB491" s="304"/>
      <c r="AC491" s="345" t="s">
        <v>50</v>
      </c>
      <c r="AD491" s="346">
        <f>AD479</f>
        <v>0</v>
      </c>
      <c r="AE491" s="448"/>
      <c r="AF491" s="448"/>
      <c r="AG491" s="448"/>
      <c r="AH491" s="449"/>
    </row>
    <row r="492" spans="1:34" s="332" customFormat="1" ht="54" customHeight="1" x14ac:dyDescent="0.25">
      <c r="A492" s="462"/>
      <c r="B492" s="459"/>
      <c r="C492" s="322"/>
      <c r="D492" s="304"/>
      <c r="E492" s="383"/>
      <c r="F492" s="304"/>
      <c r="G492" s="345" t="s">
        <v>51</v>
      </c>
      <c r="H492" s="346">
        <f>H480</f>
        <v>200</v>
      </c>
      <c r="I492" s="448"/>
      <c r="J492" s="448"/>
      <c r="K492" s="448"/>
      <c r="L492" s="449"/>
      <c r="M492" s="462"/>
      <c r="N492" s="459"/>
      <c r="O492" s="322"/>
      <c r="P492" s="304"/>
      <c r="Q492" s="383"/>
      <c r="R492" s="304"/>
      <c r="S492" s="345" t="s">
        <v>51</v>
      </c>
      <c r="T492" s="346">
        <f>T480</f>
        <v>0</v>
      </c>
      <c r="U492" s="448"/>
      <c r="V492" s="448"/>
      <c r="W492" s="448"/>
      <c r="X492" s="449"/>
      <c r="Y492" s="322"/>
      <c r="Z492" s="304"/>
      <c r="AA492" s="383"/>
      <c r="AB492" s="304"/>
      <c r="AC492" s="345" t="s">
        <v>51</v>
      </c>
      <c r="AD492" s="346">
        <f>AD480</f>
        <v>-200</v>
      </c>
      <c r="AE492" s="448"/>
      <c r="AF492" s="448"/>
      <c r="AG492" s="448"/>
      <c r="AH492" s="449"/>
    </row>
    <row r="493" spans="1:34" s="332" customFormat="1" ht="54" customHeight="1" x14ac:dyDescent="0.25">
      <c r="A493" s="463"/>
      <c r="B493" s="464"/>
      <c r="C493" s="453"/>
      <c r="D493" s="356"/>
      <c r="E493" s="454"/>
      <c r="F493" s="356"/>
      <c r="G493" s="357" t="s">
        <v>52</v>
      </c>
      <c r="H493" s="358">
        <f>H481</f>
        <v>200</v>
      </c>
      <c r="I493" s="456"/>
      <c r="J493" s="456"/>
      <c r="K493" s="456"/>
      <c r="L493" s="457"/>
      <c r="M493" s="463"/>
      <c r="N493" s="464"/>
      <c r="O493" s="453"/>
      <c r="P493" s="356"/>
      <c r="Q493" s="454"/>
      <c r="R493" s="356"/>
      <c r="S493" s="357" t="s">
        <v>52</v>
      </c>
      <c r="T493" s="358">
        <f>T481</f>
        <v>200</v>
      </c>
      <c r="U493" s="456"/>
      <c r="V493" s="456"/>
      <c r="W493" s="456"/>
      <c r="X493" s="457"/>
      <c r="Y493" s="453"/>
      <c r="Z493" s="356"/>
      <c r="AA493" s="454"/>
      <c r="AB493" s="356"/>
      <c r="AC493" s="357" t="s">
        <v>52</v>
      </c>
      <c r="AD493" s="358">
        <f>AD481</f>
        <v>0</v>
      </c>
      <c r="AE493" s="456"/>
      <c r="AF493" s="456"/>
      <c r="AG493" s="456"/>
      <c r="AH493" s="457"/>
    </row>
    <row r="494" spans="1:34" s="332" customFormat="1" ht="54.75" customHeight="1" x14ac:dyDescent="0.25">
      <c r="A494" s="809" t="s">
        <v>5</v>
      </c>
      <c r="B494" s="800"/>
      <c r="C494" s="800"/>
      <c r="D494" s="800"/>
      <c r="E494" s="800"/>
      <c r="F494" s="800"/>
      <c r="G494" s="800"/>
      <c r="H494" s="800"/>
      <c r="I494" s="889"/>
      <c r="J494" s="889"/>
      <c r="K494" s="889"/>
      <c r="L494" s="890"/>
      <c r="M494" s="809" t="s">
        <v>5</v>
      </c>
      <c r="N494" s="800"/>
      <c r="O494" s="800"/>
      <c r="P494" s="800"/>
      <c r="Q494" s="800"/>
      <c r="R494" s="800"/>
      <c r="S494" s="800"/>
      <c r="T494" s="800"/>
      <c r="U494" s="889"/>
      <c r="V494" s="889"/>
      <c r="W494" s="889"/>
      <c r="X494" s="890"/>
      <c r="AB494" s="891" t="s">
        <v>5</v>
      </c>
      <c r="AC494" s="892"/>
      <c r="AD494" s="892"/>
      <c r="AE494" s="892"/>
      <c r="AF494" s="892"/>
      <c r="AG494" s="892"/>
      <c r="AH494" s="893"/>
    </row>
    <row r="495" spans="1:34" s="244" customFormat="1" ht="65.25" customHeight="1" x14ac:dyDescent="0.25">
      <c r="A495" s="629"/>
      <c r="B495" s="718" t="s">
        <v>296</v>
      </c>
      <c r="C495" s="714" t="s">
        <v>6</v>
      </c>
      <c r="D495" s="886" t="s">
        <v>58</v>
      </c>
      <c r="E495" s="714" t="s">
        <v>7</v>
      </c>
      <c r="F495" s="888"/>
      <c r="G495" s="9" t="s">
        <v>61</v>
      </c>
      <c r="H495" s="550">
        <f>H496+H497+H498</f>
        <v>111757.20000000001</v>
      </c>
      <c r="I495" s="896" t="s">
        <v>62</v>
      </c>
      <c r="J495" s="896"/>
      <c r="K495" s="896"/>
      <c r="L495" s="896"/>
      <c r="M495" s="655"/>
      <c r="N495" s="714" t="s">
        <v>296</v>
      </c>
      <c r="O495" s="714" t="s">
        <v>309</v>
      </c>
      <c r="P495" s="886" t="s">
        <v>58</v>
      </c>
      <c r="Q495" s="885" t="s">
        <v>311</v>
      </c>
      <c r="R495" s="888"/>
      <c r="S495" s="9" t="s">
        <v>61</v>
      </c>
      <c r="T495" s="10">
        <f>T496+T497+T498</f>
        <v>111757.20000000001</v>
      </c>
      <c r="U495" s="896" t="s">
        <v>62</v>
      </c>
      <c r="V495" s="896"/>
      <c r="W495" s="896"/>
      <c r="X495" s="896"/>
      <c r="Y495" s="885" t="s">
        <v>6</v>
      </c>
      <c r="Z495" s="886" t="s">
        <v>58</v>
      </c>
      <c r="AA495" s="885" t="s">
        <v>7</v>
      </c>
      <c r="AB495" s="568"/>
      <c r="AC495" s="9" t="s">
        <v>61</v>
      </c>
      <c r="AD495" s="10">
        <f t="shared" ref="AD495:AD506" si="293">T495-H495</f>
        <v>0</v>
      </c>
      <c r="AE495" s="896" t="s">
        <v>62</v>
      </c>
      <c r="AF495" s="896"/>
      <c r="AG495" s="896"/>
      <c r="AH495" s="896"/>
    </row>
    <row r="496" spans="1:34" s="244" customFormat="1" ht="257.25" customHeight="1" x14ac:dyDescent="0.25">
      <c r="A496" s="630"/>
      <c r="B496" s="719"/>
      <c r="C496" s="715"/>
      <c r="D496" s="882"/>
      <c r="E496" s="715"/>
      <c r="F496" s="883"/>
      <c r="G496" s="15" t="s">
        <v>50</v>
      </c>
      <c r="H496" s="554">
        <f>H500+H504</f>
        <v>35346</v>
      </c>
      <c r="I496" s="897" t="s">
        <v>8</v>
      </c>
      <c r="J496" s="19">
        <v>31546</v>
      </c>
      <c r="K496" s="19">
        <v>33217.9</v>
      </c>
      <c r="L496" s="19">
        <v>34978.400000000001</v>
      </c>
      <c r="M496" s="665"/>
      <c r="N496" s="715"/>
      <c r="O496" s="715"/>
      <c r="P496" s="882"/>
      <c r="Q496" s="881"/>
      <c r="R496" s="883"/>
      <c r="S496" s="15" t="s">
        <v>50</v>
      </c>
      <c r="T496" s="20">
        <f>T500+T504</f>
        <v>35346</v>
      </c>
      <c r="U496" s="897" t="s">
        <v>8</v>
      </c>
      <c r="V496" s="19">
        <v>31546</v>
      </c>
      <c r="W496" s="19">
        <v>33217.9</v>
      </c>
      <c r="X496" s="19">
        <v>34978.400000000001</v>
      </c>
      <c r="Y496" s="881"/>
      <c r="Z496" s="882"/>
      <c r="AA496" s="881"/>
      <c r="AB496" s="569"/>
      <c r="AC496" s="15" t="s">
        <v>50</v>
      </c>
      <c r="AD496" s="20">
        <f t="shared" si="293"/>
        <v>0</v>
      </c>
      <c r="AE496" s="897" t="s">
        <v>8</v>
      </c>
      <c r="AF496" s="19">
        <f t="shared" ref="AF496:AF499" si="294">V496-J496</f>
        <v>0</v>
      </c>
      <c r="AG496" s="19">
        <f t="shared" ref="AG496:AG499" si="295">W496-K496</f>
        <v>0</v>
      </c>
      <c r="AH496" s="19">
        <f t="shared" ref="AH496:AH499" si="296">X496-L496</f>
        <v>0</v>
      </c>
    </row>
    <row r="497" spans="1:34" s="244" customFormat="1" ht="257.25" customHeight="1" x14ac:dyDescent="0.25">
      <c r="A497" s="630"/>
      <c r="B497" s="719"/>
      <c r="C497" s="715"/>
      <c r="D497" s="882"/>
      <c r="E497" s="715"/>
      <c r="F497" s="883"/>
      <c r="G497" s="15" t="s">
        <v>51</v>
      </c>
      <c r="H497" s="554">
        <f>H501+H505</f>
        <v>37219.300000000003</v>
      </c>
      <c r="I497" s="897" t="s">
        <v>9</v>
      </c>
      <c r="J497" s="19">
        <v>26982</v>
      </c>
      <c r="K497" s="19">
        <v>28412</v>
      </c>
      <c r="L497" s="19">
        <v>29917.8</v>
      </c>
      <c r="M497" s="665"/>
      <c r="N497" s="715"/>
      <c r="O497" s="715"/>
      <c r="P497" s="882"/>
      <c r="Q497" s="881"/>
      <c r="R497" s="883"/>
      <c r="S497" s="15" t="s">
        <v>51</v>
      </c>
      <c r="T497" s="20">
        <f>T501+T505</f>
        <v>37219.300000000003</v>
      </c>
      <c r="U497" s="897" t="s">
        <v>9</v>
      </c>
      <c r="V497" s="19">
        <v>26982</v>
      </c>
      <c r="W497" s="19">
        <v>28412</v>
      </c>
      <c r="X497" s="19">
        <v>29917.8</v>
      </c>
      <c r="Y497" s="881"/>
      <c r="Z497" s="882"/>
      <c r="AA497" s="881"/>
      <c r="AB497" s="569"/>
      <c r="AC497" s="15" t="s">
        <v>51</v>
      </c>
      <c r="AD497" s="20">
        <f t="shared" si="293"/>
        <v>0</v>
      </c>
      <c r="AE497" s="897" t="s">
        <v>9</v>
      </c>
      <c r="AF497" s="19">
        <f t="shared" si="294"/>
        <v>0</v>
      </c>
      <c r="AG497" s="19">
        <f t="shared" si="295"/>
        <v>0</v>
      </c>
      <c r="AH497" s="19">
        <f t="shared" si="296"/>
        <v>0</v>
      </c>
    </row>
    <row r="498" spans="1:34" s="244" customFormat="1" ht="409.5" customHeight="1" x14ac:dyDescent="0.25">
      <c r="A498" s="630"/>
      <c r="B498" s="719"/>
      <c r="C498" s="715"/>
      <c r="D498" s="882"/>
      <c r="E498" s="715"/>
      <c r="F498" s="233"/>
      <c r="G498" s="15" t="s">
        <v>52</v>
      </c>
      <c r="H498" s="554">
        <f>H502+H506</f>
        <v>39191.9</v>
      </c>
      <c r="I498" s="33" t="s">
        <v>10</v>
      </c>
      <c r="J498" s="19">
        <v>3800</v>
      </c>
      <c r="K498" s="19">
        <v>4001.4</v>
      </c>
      <c r="L498" s="19">
        <v>4213.5</v>
      </c>
      <c r="M498" s="665"/>
      <c r="N498" s="715"/>
      <c r="O498" s="715"/>
      <c r="P498" s="882"/>
      <c r="Q498" s="881"/>
      <c r="R498" s="233"/>
      <c r="S498" s="15" t="s">
        <v>52</v>
      </c>
      <c r="T498" s="20">
        <f>T502+T506</f>
        <v>39191.9</v>
      </c>
      <c r="U498" s="33" t="s">
        <v>10</v>
      </c>
      <c r="V498" s="19">
        <v>3800</v>
      </c>
      <c r="W498" s="19">
        <v>4001.4</v>
      </c>
      <c r="X498" s="19">
        <v>4213.5</v>
      </c>
      <c r="Y498" s="881"/>
      <c r="Z498" s="882"/>
      <c r="AA498" s="881"/>
      <c r="AB498" s="191"/>
      <c r="AC498" s="15" t="s">
        <v>52</v>
      </c>
      <c r="AD498" s="20">
        <f t="shared" si="293"/>
        <v>0</v>
      </c>
      <c r="AE498" s="33" t="s">
        <v>10</v>
      </c>
      <c r="AF498" s="19">
        <f t="shared" si="294"/>
        <v>0</v>
      </c>
      <c r="AG498" s="19">
        <f t="shared" si="295"/>
        <v>0</v>
      </c>
      <c r="AH498" s="19">
        <f t="shared" si="296"/>
        <v>0</v>
      </c>
    </row>
    <row r="499" spans="1:34" s="244" customFormat="1" ht="408.75" customHeight="1" x14ac:dyDescent="0.25">
      <c r="A499" s="52"/>
      <c r="B499" s="719"/>
      <c r="C499" s="176"/>
      <c r="D499" s="882"/>
      <c r="E499" s="715"/>
      <c r="F499" s="883" t="s">
        <v>79</v>
      </c>
      <c r="G499" s="40" t="s">
        <v>61</v>
      </c>
      <c r="H499" s="554">
        <f>H500+H501+H502</f>
        <v>95650.9</v>
      </c>
      <c r="I499" s="33" t="s">
        <v>11</v>
      </c>
      <c r="J499" s="19">
        <v>3270</v>
      </c>
      <c r="K499" s="19">
        <v>3443.3</v>
      </c>
      <c r="L499" s="19">
        <v>3625.8</v>
      </c>
      <c r="M499" s="887"/>
      <c r="N499" s="715"/>
      <c r="O499" s="803"/>
      <c r="P499" s="882"/>
      <c r="Q499" s="881"/>
      <c r="R499" s="883" t="s">
        <v>79</v>
      </c>
      <c r="S499" s="40" t="s">
        <v>61</v>
      </c>
      <c r="T499" s="20">
        <f>T500+T501+T502</f>
        <v>95650.9</v>
      </c>
      <c r="U499" s="33" t="s">
        <v>11</v>
      </c>
      <c r="V499" s="19">
        <v>3270</v>
      </c>
      <c r="W499" s="19">
        <v>3443.3</v>
      </c>
      <c r="X499" s="19">
        <v>3625.8</v>
      </c>
      <c r="Y499" s="233"/>
      <c r="Z499" s="882"/>
      <c r="AA499" s="881"/>
      <c r="AB499" s="569" t="s">
        <v>79</v>
      </c>
      <c r="AC499" s="40" t="s">
        <v>61</v>
      </c>
      <c r="AD499" s="20">
        <f t="shared" si="293"/>
        <v>0</v>
      </c>
      <c r="AE499" s="33" t="s">
        <v>11</v>
      </c>
      <c r="AF499" s="19">
        <f t="shared" si="294"/>
        <v>0</v>
      </c>
      <c r="AG499" s="19">
        <f t="shared" si="295"/>
        <v>0</v>
      </c>
      <c r="AH499" s="19">
        <f t="shared" si="296"/>
        <v>0</v>
      </c>
    </row>
    <row r="500" spans="1:34" s="244" customFormat="1" ht="63" customHeight="1" x14ac:dyDescent="0.25">
      <c r="A500" s="52"/>
      <c r="B500" s="719"/>
      <c r="C500" s="176"/>
      <c r="D500" s="883"/>
      <c r="E500" s="563"/>
      <c r="F500" s="233"/>
      <c r="G500" s="15" t="s">
        <v>50</v>
      </c>
      <c r="H500" s="554">
        <f>J497+J499</f>
        <v>30252</v>
      </c>
      <c r="I500" s="896" t="s">
        <v>64</v>
      </c>
      <c r="J500" s="896"/>
      <c r="K500" s="896"/>
      <c r="L500" s="896"/>
      <c r="M500" s="887"/>
      <c r="N500" s="715"/>
      <c r="O500" s="176"/>
      <c r="P500" s="883"/>
      <c r="Q500" s="884"/>
      <c r="R500" s="233"/>
      <c r="S500" s="15" t="s">
        <v>50</v>
      </c>
      <c r="T500" s="20">
        <v>30252</v>
      </c>
      <c r="U500" s="896" t="s">
        <v>64</v>
      </c>
      <c r="V500" s="896"/>
      <c r="W500" s="896"/>
      <c r="X500" s="896"/>
      <c r="Y500" s="233"/>
      <c r="Z500" s="883"/>
      <c r="AA500" s="884"/>
      <c r="AB500" s="191"/>
      <c r="AC500" s="15" t="s">
        <v>50</v>
      </c>
      <c r="AD500" s="20">
        <f t="shared" si="293"/>
        <v>0</v>
      </c>
      <c r="AE500" s="896" t="s">
        <v>64</v>
      </c>
      <c r="AF500" s="896"/>
      <c r="AG500" s="896"/>
      <c r="AH500" s="896"/>
    </row>
    <row r="501" spans="1:34" s="244" customFormat="1" ht="220.5" customHeight="1" x14ac:dyDescent="0.25">
      <c r="A501" s="52"/>
      <c r="B501" s="719"/>
      <c r="C501" s="176"/>
      <c r="D501" s="883"/>
      <c r="E501" s="563"/>
      <c r="F501" s="233"/>
      <c r="G501" s="15" t="s">
        <v>51</v>
      </c>
      <c r="H501" s="554">
        <f>K497+K499</f>
        <v>31855.3</v>
      </c>
      <c r="I501" s="897" t="s">
        <v>277</v>
      </c>
      <c r="J501" s="30">
        <v>2220</v>
      </c>
      <c r="K501" s="30">
        <v>2220</v>
      </c>
      <c r="L501" s="30">
        <v>2220</v>
      </c>
      <c r="M501" s="887"/>
      <c r="N501" s="715"/>
      <c r="O501" s="176"/>
      <c r="P501" s="883"/>
      <c r="Q501" s="884"/>
      <c r="R501" s="233"/>
      <c r="S501" s="15" t="s">
        <v>51</v>
      </c>
      <c r="T501" s="20">
        <v>31855.3</v>
      </c>
      <c r="U501" s="897" t="s">
        <v>277</v>
      </c>
      <c r="V501" s="30">
        <v>2220</v>
      </c>
      <c r="W501" s="30">
        <v>2220</v>
      </c>
      <c r="X501" s="30">
        <v>2220</v>
      </c>
      <c r="Y501" s="233"/>
      <c r="Z501" s="883"/>
      <c r="AA501" s="884"/>
      <c r="AB501" s="191"/>
      <c r="AC501" s="15" t="s">
        <v>51</v>
      </c>
      <c r="AD501" s="20">
        <f t="shared" si="293"/>
        <v>0</v>
      </c>
      <c r="AE501" s="897" t="s">
        <v>277</v>
      </c>
      <c r="AF501" s="19">
        <f t="shared" ref="AF501:AF502" si="297">V501-J501</f>
        <v>0</v>
      </c>
      <c r="AG501" s="19">
        <f t="shared" ref="AG501:AG502" si="298">W501-K501</f>
        <v>0</v>
      </c>
      <c r="AH501" s="19">
        <f t="shared" ref="AH501:AH502" si="299">X501-L501</f>
        <v>0</v>
      </c>
    </row>
    <row r="502" spans="1:34" s="244" customFormat="1" ht="118.5" customHeight="1" x14ac:dyDescent="0.25">
      <c r="A502" s="52"/>
      <c r="B502" s="719"/>
      <c r="C502" s="176"/>
      <c r="D502" s="233"/>
      <c r="E502" s="176"/>
      <c r="F502" s="233"/>
      <c r="G502" s="15" t="s">
        <v>52</v>
      </c>
      <c r="H502" s="554">
        <f>L497+L499</f>
        <v>33543.599999999999</v>
      </c>
      <c r="I502" s="897" t="s">
        <v>278</v>
      </c>
      <c r="J502" s="30">
        <v>1110</v>
      </c>
      <c r="K502" s="30">
        <v>1110</v>
      </c>
      <c r="L502" s="30">
        <v>1110</v>
      </c>
      <c r="M502" s="887"/>
      <c r="N502" s="715"/>
      <c r="O502" s="176"/>
      <c r="P502" s="233"/>
      <c r="Q502" s="233"/>
      <c r="R502" s="233"/>
      <c r="S502" s="15" t="s">
        <v>52</v>
      </c>
      <c r="T502" s="20">
        <f>X497+X499</f>
        <v>33543.599999999999</v>
      </c>
      <c r="U502" s="897" t="s">
        <v>278</v>
      </c>
      <c r="V502" s="30">
        <v>1110</v>
      </c>
      <c r="W502" s="30">
        <v>1110</v>
      </c>
      <c r="X502" s="30">
        <v>1110</v>
      </c>
      <c r="Y502" s="233"/>
      <c r="Z502" s="233"/>
      <c r="AA502" s="233"/>
      <c r="AB502" s="191"/>
      <c r="AC502" s="15" t="s">
        <v>52</v>
      </c>
      <c r="AD502" s="20">
        <f t="shared" si="293"/>
        <v>0</v>
      </c>
      <c r="AE502" s="897" t="s">
        <v>278</v>
      </c>
      <c r="AF502" s="19">
        <f t="shared" si="297"/>
        <v>0</v>
      </c>
      <c r="AG502" s="19">
        <f t="shared" si="298"/>
        <v>0</v>
      </c>
      <c r="AH502" s="19">
        <f t="shared" si="299"/>
        <v>0</v>
      </c>
    </row>
    <row r="503" spans="1:34" s="244" customFormat="1" ht="72.75" customHeight="1" x14ac:dyDescent="0.25">
      <c r="A503" s="52"/>
      <c r="B503" s="719"/>
      <c r="C503" s="176"/>
      <c r="D503" s="233"/>
      <c r="E503" s="176"/>
      <c r="F503" s="883" t="s">
        <v>280</v>
      </c>
      <c r="G503" s="40" t="s">
        <v>61</v>
      </c>
      <c r="H503" s="554">
        <f>H504+H505+H506</f>
        <v>16106.300000000007</v>
      </c>
      <c r="I503" s="896" t="s">
        <v>67</v>
      </c>
      <c r="J503" s="896"/>
      <c r="K503" s="896"/>
      <c r="L503" s="896"/>
      <c r="M503" s="887"/>
      <c r="N503" s="715"/>
      <c r="O503" s="176"/>
      <c r="P503" s="233"/>
      <c r="Q503" s="233"/>
      <c r="R503" s="883" t="s">
        <v>280</v>
      </c>
      <c r="S503" s="40" t="s">
        <v>61</v>
      </c>
      <c r="T503" s="20">
        <f>T504+T505+T506</f>
        <v>16106.300000000007</v>
      </c>
      <c r="U503" s="896" t="s">
        <v>67</v>
      </c>
      <c r="V503" s="896"/>
      <c r="W503" s="896"/>
      <c r="X503" s="896"/>
      <c r="Y503" s="233"/>
      <c r="Z503" s="233"/>
      <c r="AA503" s="233"/>
      <c r="AB503" s="569" t="s">
        <v>280</v>
      </c>
      <c r="AC503" s="40" t="s">
        <v>61</v>
      </c>
      <c r="AD503" s="20">
        <f t="shared" si="293"/>
        <v>0</v>
      </c>
      <c r="AE503" s="896" t="s">
        <v>67</v>
      </c>
      <c r="AF503" s="896"/>
      <c r="AG503" s="896"/>
      <c r="AH503" s="896"/>
    </row>
    <row r="504" spans="1:34" s="244" customFormat="1" ht="257.25" customHeight="1" x14ac:dyDescent="0.25">
      <c r="A504" s="52"/>
      <c r="B504" s="887"/>
      <c r="C504" s="176"/>
      <c r="D504" s="233"/>
      <c r="E504" s="176"/>
      <c r="F504" s="233"/>
      <c r="G504" s="15" t="s">
        <v>50</v>
      </c>
      <c r="H504" s="554">
        <f>J496+J498-J497-J499</f>
        <v>5094</v>
      </c>
      <c r="I504" s="33" t="s">
        <v>12</v>
      </c>
      <c r="J504" s="427">
        <f>J496/J501</f>
        <v>14.209909909909911</v>
      </c>
      <c r="K504" s="427">
        <f>K496/K501</f>
        <v>14.963018018018019</v>
      </c>
      <c r="L504" s="427">
        <f>L496/L501</f>
        <v>15.756036036036036</v>
      </c>
      <c r="M504" s="887"/>
      <c r="N504" s="52"/>
      <c r="O504" s="176"/>
      <c r="P504" s="233"/>
      <c r="Q504" s="233"/>
      <c r="R504" s="233"/>
      <c r="S504" s="15" t="s">
        <v>50</v>
      </c>
      <c r="T504" s="20">
        <f>V496+V498-V497-V499</f>
        <v>5094</v>
      </c>
      <c r="U504" s="33" t="s">
        <v>12</v>
      </c>
      <c r="V504" s="427">
        <f>V496/V501</f>
        <v>14.209909909909911</v>
      </c>
      <c r="W504" s="427">
        <f>W496/W501</f>
        <v>14.963018018018019</v>
      </c>
      <c r="X504" s="427">
        <f>X496/X501</f>
        <v>15.756036036036036</v>
      </c>
      <c r="Y504" s="233"/>
      <c r="Z504" s="233"/>
      <c r="AA504" s="233"/>
      <c r="AB504" s="191"/>
      <c r="AC504" s="15" t="s">
        <v>50</v>
      </c>
      <c r="AD504" s="20">
        <f t="shared" si="293"/>
        <v>0</v>
      </c>
      <c r="AE504" s="33" t="s">
        <v>12</v>
      </c>
      <c r="AF504" s="19">
        <f t="shared" ref="AF504:AF505" si="300">V504-J504</f>
        <v>0</v>
      </c>
      <c r="AG504" s="19">
        <f t="shared" ref="AG504:AG505" si="301">W504-K504</f>
        <v>0</v>
      </c>
      <c r="AH504" s="19">
        <f t="shared" ref="AH504:AH505" si="302">X504-L504</f>
        <v>0</v>
      </c>
    </row>
    <row r="505" spans="1:34" s="244" customFormat="1" ht="305.25" customHeight="1" x14ac:dyDescent="0.25">
      <c r="A505" s="52"/>
      <c r="B505" s="887"/>
      <c r="C505" s="176"/>
      <c r="D505" s="233"/>
      <c r="E505" s="176"/>
      <c r="F505" s="233"/>
      <c r="G505" s="15" t="s">
        <v>51</v>
      </c>
      <c r="H505" s="554">
        <f>K496+K498-K497-K499</f>
        <v>5364.0000000000027</v>
      </c>
      <c r="I505" s="429" t="s">
        <v>13</v>
      </c>
      <c r="J505" s="427">
        <f>J497/J501</f>
        <v>12.154054054054054</v>
      </c>
      <c r="K505" s="427">
        <f>K497/K501</f>
        <v>12.798198198198198</v>
      </c>
      <c r="L505" s="427">
        <f>L497/L501</f>
        <v>13.476486486486486</v>
      </c>
      <c r="M505" s="887"/>
      <c r="N505" s="52"/>
      <c r="O505" s="176"/>
      <c r="P505" s="233"/>
      <c r="Q505" s="233"/>
      <c r="R505" s="233"/>
      <c r="S505" s="15" t="s">
        <v>51</v>
      </c>
      <c r="T505" s="20">
        <f>W496+W498-W497-W499</f>
        <v>5364.0000000000027</v>
      </c>
      <c r="U505" s="429" t="s">
        <v>13</v>
      </c>
      <c r="V505" s="427">
        <f>V497/V501</f>
        <v>12.154054054054054</v>
      </c>
      <c r="W505" s="427">
        <f>W497/W501</f>
        <v>12.798198198198198</v>
      </c>
      <c r="X505" s="427">
        <f>X497/X501</f>
        <v>13.476486486486486</v>
      </c>
      <c r="Y505" s="233"/>
      <c r="Z505" s="233"/>
      <c r="AA505" s="233"/>
      <c r="AB505" s="191"/>
      <c r="AC505" s="15" t="s">
        <v>51</v>
      </c>
      <c r="AD505" s="20">
        <f t="shared" si="293"/>
        <v>0</v>
      </c>
      <c r="AE505" s="429" t="s">
        <v>13</v>
      </c>
      <c r="AF505" s="19">
        <f t="shared" si="300"/>
        <v>0</v>
      </c>
      <c r="AG505" s="19">
        <f t="shared" si="301"/>
        <v>0</v>
      </c>
      <c r="AH505" s="19">
        <f t="shared" si="302"/>
        <v>0</v>
      </c>
    </row>
    <row r="506" spans="1:34" s="332" customFormat="1" ht="99.75" customHeight="1" x14ac:dyDescent="0.25">
      <c r="A506" s="440"/>
      <c r="B506" s="435"/>
      <c r="C506" s="286"/>
      <c r="D506" s="305"/>
      <c r="E506" s="286"/>
      <c r="F506" s="305"/>
      <c r="G506" s="595" t="s">
        <v>52</v>
      </c>
      <c r="H506" s="412">
        <f>L496+L498-L497-L499</f>
        <v>5648.300000000002</v>
      </c>
      <c r="I506" s="898" t="s">
        <v>69</v>
      </c>
      <c r="J506" s="898"/>
      <c r="K506" s="898"/>
      <c r="L506" s="898"/>
      <c r="M506" s="435"/>
      <c r="N506" s="440"/>
      <c r="O506" s="286"/>
      <c r="P506" s="305"/>
      <c r="Q506" s="305"/>
      <c r="R506" s="305"/>
      <c r="S506" s="595" t="s">
        <v>52</v>
      </c>
      <c r="T506" s="250">
        <f>X496+X498-X497-X499</f>
        <v>5648.300000000002</v>
      </c>
      <c r="U506" s="898" t="s">
        <v>69</v>
      </c>
      <c r="V506" s="898"/>
      <c r="W506" s="898"/>
      <c r="X506" s="898"/>
      <c r="Y506" s="305"/>
      <c r="Z506" s="305"/>
      <c r="AA506" s="305"/>
      <c r="AB506" s="306"/>
      <c r="AC506" s="595" t="s">
        <v>52</v>
      </c>
      <c r="AD506" s="250">
        <f t="shared" si="293"/>
        <v>0</v>
      </c>
      <c r="AE506" s="898" t="s">
        <v>69</v>
      </c>
      <c r="AF506" s="898"/>
      <c r="AG506" s="898"/>
      <c r="AH506" s="898"/>
    </row>
    <row r="507" spans="1:34" s="332" customFormat="1" ht="305.25" customHeight="1" x14ac:dyDescent="0.25">
      <c r="A507" s="440"/>
      <c r="B507" s="435"/>
      <c r="C507" s="286"/>
      <c r="D507" s="305"/>
      <c r="E507" s="286"/>
      <c r="F507" s="305"/>
      <c r="G507" s="306"/>
      <c r="H507" s="305"/>
      <c r="I507" s="296" t="s">
        <v>282</v>
      </c>
      <c r="J507" s="432">
        <v>100</v>
      </c>
      <c r="K507" s="432">
        <v>100</v>
      </c>
      <c r="L507" s="432">
        <v>100</v>
      </c>
      <c r="M507" s="435"/>
      <c r="N507" s="440"/>
      <c r="O507" s="286"/>
      <c r="P507" s="305"/>
      <c r="Q507" s="305"/>
      <c r="R507" s="305"/>
      <c r="S507" s="306"/>
      <c r="T507" s="307"/>
      <c r="U507" s="296" t="s">
        <v>282</v>
      </c>
      <c r="V507" s="432">
        <v>100</v>
      </c>
      <c r="W507" s="432">
        <v>100</v>
      </c>
      <c r="X507" s="432">
        <v>100</v>
      </c>
      <c r="Y507" s="305"/>
      <c r="Z507" s="305"/>
      <c r="AA507" s="305"/>
      <c r="AB507" s="306"/>
      <c r="AC507" s="306"/>
      <c r="AD507" s="307"/>
      <c r="AE507" s="296" t="s">
        <v>282</v>
      </c>
      <c r="AF507" s="19">
        <f t="shared" ref="AF507:AF508" si="303">V507-J507</f>
        <v>0</v>
      </c>
      <c r="AG507" s="19">
        <f t="shared" ref="AG507:AG508" si="304">W507-K507</f>
        <v>0</v>
      </c>
      <c r="AH507" s="19">
        <f t="shared" ref="AH507:AH508" si="305">X507-L507</f>
        <v>0</v>
      </c>
    </row>
    <row r="508" spans="1:34" s="332" customFormat="1" ht="84.75" customHeight="1" x14ac:dyDescent="0.25">
      <c r="A508" s="442"/>
      <c r="B508" s="436"/>
      <c r="C508" s="328"/>
      <c r="D508" s="313"/>
      <c r="E508" s="328"/>
      <c r="F508" s="313"/>
      <c r="G508" s="314"/>
      <c r="H508" s="313"/>
      <c r="I508" s="899" t="s">
        <v>286</v>
      </c>
      <c r="J508" s="432">
        <v>100</v>
      </c>
      <c r="K508" s="432">
        <v>100</v>
      </c>
      <c r="L508" s="432">
        <v>100</v>
      </c>
      <c r="M508" s="436"/>
      <c r="N508" s="442"/>
      <c r="O508" s="328"/>
      <c r="P508" s="313"/>
      <c r="Q508" s="313"/>
      <c r="R508" s="313"/>
      <c r="S508" s="314"/>
      <c r="T508" s="315"/>
      <c r="U508" s="899" t="s">
        <v>286</v>
      </c>
      <c r="V508" s="432">
        <v>100</v>
      </c>
      <c r="W508" s="432">
        <v>100</v>
      </c>
      <c r="X508" s="432">
        <v>100</v>
      </c>
      <c r="Y508" s="313"/>
      <c r="Z508" s="313"/>
      <c r="AA508" s="313"/>
      <c r="AB508" s="314"/>
      <c r="AC508" s="314"/>
      <c r="AD508" s="315"/>
      <c r="AE508" s="899" t="s">
        <v>286</v>
      </c>
      <c r="AF508" s="19">
        <f t="shared" si="303"/>
        <v>0</v>
      </c>
      <c r="AG508" s="19">
        <f t="shared" si="304"/>
        <v>0</v>
      </c>
      <c r="AH508" s="19">
        <f t="shared" si="305"/>
        <v>0</v>
      </c>
    </row>
    <row r="509" spans="1:34" s="332" customFormat="1" ht="126" customHeight="1" x14ac:dyDescent="0.25">
      <c r="A509" s="434"/>
      <c r="B509" s="466"/>
      <c r="C509" s="466"/>
      <c r="D509" s="728" t="s">
        <v>14</v>
      </c>
      <c r="E509" s="728"/>
      <c r="F509" s="728"/>
      <c r="G509" s="350" t="s">
        <v>61</v>
      </c>
      <c r="H509" s="346">
        <f>H510+H511+H512</f>
        <v>111757.20000000001</v>
      </c>
      <c r="I509" s="583"/>
      <c r="J509" s="459"/>
      <c r="K509" s="459"/>
      <c r="L509" s="467"/>
      <c r="M509" s="585"/>
      <c r="N509" s="579"/>
      <c r="O509" s="579"/>
      <c r="P509" s="711" t="s">
        <v>14</v>
      </c>
      <c r="Q509" s="711"/>
      <c r="R509" s="711"/>
      <c r="S509" s="350" t="s">
        <v>61</v>
      </c>
      <c r="T509" s="346">
        <f>T510+T511+T512</f>
        <v>111757.20000000001</v>
      </c>
      <c r="U509" s="583"/>
      <c r="V509" s="459"/>
      <c r="W509" s="459"/>
      <c r="X509" s="467"/>
      <c r="Y509" s="579"/>
      <c r="Z509" s="711" t="s">
        <v>14</v>
      </c>
      <c r="AA509" s="711"/>
      <c r="AB509" s="711"/>
      <c r="AC509" s="350" t="s">
        <v>61</v>
      </c>
      <c r="AD509" s="346">
        <f>AD510+AD511+AD512</f>
        <v>0</v>
      </c>
      <c r="AE509" s="583"/>
      <c r="AF509" s="459"/>
      <c r="AG509" s="459"/>
      <c r="AH509" s="467"/>
    </row>
    <row r="510" spans="1:34" s="332" customFormat="1" ht="39.75" customHeight="1" x14ac:dyDescent="0.25">
      <c r="A510" s="430"/>
      <c r="B510" s="445"/>
      <c r="C510" s="445"/>
      <c r="D510" s="342"/>
      <c r="E510" s="383"/>
      <c r="F510" s="342"/>
      <c r="G510" s="345" t="s">
        <v>50</v>
      </c>
      <c r="H510" s="346">
        <f>H514+H518</f>
        <v>35346</v>
      </c>
      <c r="I510" s="322"/>
      <c r="J510" s="459"/>
      <c r="K510" s="459"/>
      <c r="L510" s="467"/>
      <c r="M510" s="430"/>
      <c r="N510" s="445"/>
      <c r="O510" s="445"/>
      <c r="P510" s="342"/>
      <c r="Q510" s="383"/>
      <c r="R510" s="342"/>
      <c r="S510" s="345" t="s">
        <v>50</v>
      </c>
      <c r="T510" s="346">
        <f>T514+T518</f>
        <v>35346</v>
      </c>
      <c r="U510" s="322"/>
      <c r="V510" s="459"/>
      <c r="W510" s="459"/>
      <c r="X510" s="467"/>
      <c r="Y510" s="445"/>
      <c r="Z510" s="342"/>
      <c r="AA510" s="383"/>
      <c r="AB510" s="342"/>
      <c r="AC510" s="345" t="s">
        <v>50</v>
      </c>
      <c r="AD510" s="346">
        <f>AD514+AD518</f>
        <v>0</v>
      </c>
      <c r="AE510" s="322"/>
      <c r="AF510" s="459"/>
      <c r="AG510" s="459"/>
      <c r="AH510" s="467"/>
    </row>
    <row r="511" spans="1:34" s="332" customFormat="1" ht="39.75" customHeight="1" x14ac:dyDescent="0.25">
      <c r="A511" s="430"/>
      <c r="B511" s="445"/>
      <c r="C511" s="445"/>
      <c r="D511" s="342"/>
      <c r="E511" s="383"/>
      <c r="F511" s="342"/>
      <c r="G511" s="345" t="s">
        <v>51</v>
      </c>
      <c r="H511" s="346">
        <f>H515+H519</f>
        <v>37219.300000000003</v>
      </c>
      <c r="I511" s="322"/>
      <c r="J511" s="459"/>
      <c r="K511" s="459"/>
      <c r="L511" s="467"/>
      <c r="M511" s="430"/>
      <c r="N511" s="445"/>
      <c r="O511" s="445"/>
      <c r="P511" s="342"/>
      <c r="Q511" s="383"/>
      <c r="R511" s="342"/>
      <c r="S511" s="345" t="s">
        <v>51</v>
      </c>
      <c r="T511" s="346">
        <f>T515+T519</f>
        <v>37219.300000000003</v>
      </c>
      <c r="U511" s="322"/>
      <c r="V511" s="459"/>
      <c r="W511" s="459"/>
      <c r="X511" s="467"/>
      <c r="Y511" s="445"/>
      <c r="Z511" s="342"/>
      <c r="AA511" s="383"/>
      <c r="AB511" s="342"/>
      <c r="AC511" s="345" t="s">
        <v>51</v>
      </c>
      <c r="AD511" s="346">
        <f>AD515+AD519</f>
        <v>0</v>
      </c>
      <c r="AE511" s="322"/>
      <c r="AF511" s="459"/>
      <c r="AG511" s="459"/>
      <c r="AH511" s="467"/>
    </row>
    <row r="512" spans="1:34" s="332" customFormat="1" ht="39.75" customHeight="1" x14ac:dyDescent="0.25">
      <c r="A512" s="430"/>
      <c r="B512" s="445"/>
      <c r="C512" s="445"/>
      <c r="D512" s="342"/>
      <c r="E512" s="383"/>
      <c r="F512" s="450"/>
      <c r="G512" s="345" t="s">
        <v>52</v>
      </c>
      <c r="H512" s="346">
        <f>H516+H520</f>
        <v>39191.9</v>
      </c>
      <c r="I512" s="322"/>
      <c r="J512" s="459"/>
      <c r="K512" s="459"/>
      <c r="L512" s="467"/>
      <c r="M512" s="430"/>
      <c r="N512" s="445"/>
      <c r="O512" s="445"/>
      <c r="P512" s="342"/>
      <c r="Q512" s="383"/>
      <c r="R512" s="450"/>
      <c r="S512" s="345" t="s">
        <v>52</v>
      </c>
      <c r="T512" s="346">
        <f>T516+T520</f>
        <v>39191.9</v>
      </c>
      <c r="U512" s="322"/>
      <c r="V512" s="459"/>
      <c r="W512" s="459"/>
      <c r="X512" s="467"/>
      <c r="Y512" s="445"/>
      <c r="Z512" s="342"/>
      <c r="AA512" s="383"/>
      <c r="AB512" s="450"/>
      <c r="AC512" s="345" t="s">
        <v>52</v>
      </c>
      <c r="AD512" s="346">
        <f>AD516+AD520</f>
        <v>0</v>
      </c>
      <c r="AE512" s="322"/>
      <c r="AF512" s="459"/>
      <c r="AG512" s="459"/>
      <c r="AH512" s="467"/>
    </row>
    <row r="513" spans="1:34" s="332" customFormat="1" ht="70.5" customHeight="1" x14ac:dyDescent="0.25">
      <c r="A513" s="430"/>
      <c r="B513" s="445"/>
      <c r="C513" s="445"/>
      <c r="D513" s="342"/>
      <c r="E513" s="711" t="s">
        <v>93</v>
      </c>
      <c r="F513" s="711"/>
      <c r="G513" s="350" t="s">
        <v>61</v>
      </c>
      <c r="H513" s="346">
        <f>H514+H515+H516</f>
        <v>95650.9</v>
      </c>
      <c r="I513" s="322"/>
      <c r="J513" s="459"/>
      <c r="K513" s="459"/>
      <c r="L513" s="467"/>
      <c r="M513" s="430"/>
      <c r="N513" s="445"/>
      <c r="O513" s="445"/>
      <c r="P513" s="342"/>
      <c r="Q513" s="711" t="s">
        <v>93</v>
      </c>
      <c r="R513" s="711"/>
      <c r="S513" s="350" t="s">
        <v>61</v>
      </c>
      <c r="T513" s="346">
        <f>T514+T515+T516</f>
        <v>95650.9</v>
      </c>
      <c r="U513" s="322"/>
      <c r="V513" s="459"/>
      <c r="W513" s="459"/>
      <c r="X513" s="467"/>
      <c r="Y513" s="445"/>
      <c r="Z513" s="342"/>
      <c r="AA513" s="711" t="s">
        <v>93</v>
      </c>
      <c r="AB513" s="711"/>
      <c r="AC513" s="350" t="s">
        <v>61</v>
      </c>
      <c r="AD513" s="346">
        <f>AD514+AD515+AD516</f>
        <v>0</v>
      </c>
      <c r="AE513" s="322"/>
      <c r="AF513" s="459"/>
      <c r="AG513" s="459"/>
      <c r="AH513" s="467"/>
    </row>
    <row r="514" spans="1:34" s="332" customFormat="1" ht="39.75" customHeight="1" x14ac:dyDescent="0.25">
      <c r="A514" s="430"/>
      <c r="B514" s="445"/>
      <c r="C514" s="445"/>
      <c r="D514" s="342"/>
      <c r="E514" s="383"/>
      <c r="F514" s="450"/>
      <c r="G514" s="345" t="s">
        <v>50</v>
      </c>
      <c r="H514" s="346">
        <f>H500</f>
        <v>30252</v>
      </c>
      <c r="I514" s="322"/>
      <c r="J514" s="459"/>
      <c r="K514" s="459"/>
      <c r="L514" s="467"/>
      <c r="M514" s="430"/>
      <c r="N514" s="445"/>
      <c r="O514" s="445"/>
      <c r="P514" s="342"/>
      <c r="Q514" s="383"/>
      <c r="R514" s="450"/>
      <c r="S514" s="345" t="s">
        <v>50</v>
      </c>
      <c r="T514" s="346">
        <f>T500</f>
        <v>30252</v>
      </c>
      <c r="U514" s="322"/>
      <c r="V514" s="459"/>
      <c r="W514" s="459"/>
      <c r="X514" s="467"/>
      <c r="Y514" s="445"/>
      <c r="Z514" s="342"/>
      <c r="AA514" s="383"/>
      <c r="AB514" s="450"/>
      <c r="AC514" s="345" t="s">
        <v>50</v>
      </c>
      <c r="AD514" s="346">
        <f>AD500</f>
        <v>0</v>
      </c>
      <c r="AE514" s="322"/>
      <c r="AF514" s="459"/>
      <c r="AG514" s="459"/>
      <c r="AH514" s="467"/>
    </row>
    <row r="515" spans="1:34" s="332" customFormat="1" ht="39.75" customHeight="1" x14ac:dyDescent="0.25">
      <c r="A515" s="430"/>
      <c r="B515" s="445"/>
      <c r="C515" s="445"/>
      <c r="D515" s="342"/>
      <c r="E515" s="383"/>
      <c r="F515" s="450"/>
      <c r="G515" s="345" t="s">
        <v>51</v>
      </c>
      <c r="H515" s="346">
        <f>H501</f>
        <v>31855.3</v>
      </c>
      <c r="I515" s="322"/>
      <c r="J515" s="459"/>
      <c r="K515" s="459"/>
      <c r="L515" s="467"/>
      <c r="M515" s="430"/>
      <c r="N515" s="445"/>
      <c r="O515" s="445"/>
      <c r="P515" s="342"/>
      <c r="Q515" s="383"/>
      <c r="R515" s="450"/>
      <c r="S515" s="345" t="s">
        <v>51</v>
      </c>
      <c r="T515" s="346">
        <f>T501</f>
        <v>31855.3</v>
      </c>
      <c r="U515" s="322"/>
      <c r="V515" s="459"/>
      <c r="W515" s="459"/>
      <c r="X515" s="467"/>
      <c r="Y515" s="445"/>
      <c r="Z515" s="342"/>
      <c r="AA515" s="383"/>
      <c r="AB515" s="450"/>
      <c r="AC515" s="345" t="s">
        <v>51</v>
      </c>
      <c r="AD515" s="346">
        <f>AD501</f>
        <v>0</v>
      </c>
      <c r="AE515" s="322"/>
      <c r="AF515" s="459"/>
      <c r="AG515" s="459"/>
      <c r="AH515" s="467"/>
    </row>
    <row r="516" spans="1:34" s="332" customFormat="1" ht="39.75" customHeight="1" x14ac:dyDescent="0.25">
      <c r="A516" s="430"/>
      <c r="B516" s="445"/>
      <c r="C516" s="445"/>
      <c r="D516" s="342"/>
      <c r="E516" s="383"/>
      <c r="F516" s="450"/>
      <c r="G516" s="345" t="s">
        <v>52</v>
      </c>
      <c r="H516" s="346">
        <f>H502</f>
        <v>33543.599999999999</v>
      </c>
      <c r="I516" s="322"/>
      <c r="J516" s="459"/>
      <c r="K516" s="459"/>
      <c r="L516" s="467"/>
      <c r="M516" s="430"/>
      <c r="N516" s="445"/>
      <c r="O516" s="445"/>
      <c r="P516" s="342"/>
      <c r="Q516" s="383"/>
      <c r="R516" s="450"/>
      <c r="S516" s="345" t="s">
        <v>52</v>
      </c>
      <c r="T516" s="346">
        <f>T502</f>
        <v>33543.599999999999</v>
      </c>
      <c r="U516" s="322"/>
      <c r="V516" s="459"/>
      <c r="W516" s="459"/>
      <c r="X516" s="467"/>
      <c r="Y516" s="445"/>
      <c r="Z516" s="342"/>
      <c r="AA516" s="383"/>
      <c r="AB516" s="450"/>
      <c r="AC516" s="345" t="s">
        <v>52</v>
      </c>
      <c r="AD516" s="346">
        <f>AD502</f>
        <v>0</v>
      </c>
      <c r="AE516" s="322"/>
      <c r="AF516" s="459"/>
      <c r="AG516" s="459"/>
      <c r="AH516" s="467"/>
    </row>
    <row r="517" spans="1:34" s="332" customFormat="1" ht="39.75" customHeight="1" x14ac:dyDescent="0.25">
      <c r="A517" s="430"/>
      <c r="B517" s="445"/>
      <c r="C517" s="445"/>
      <c r="D517" s="342"/>
      <c r="E517" s="705" t="s">
        <v>110</v>
      </c>
      <c r="F517" s="705"/>
      <c r="G517" s="350" t="s">
        <v>61</v>
      </c>
      <c r="H517" s="346">
        <f>H518+H519+H520</f>
        <v>16106.300000000007</v>
      </c>
      <c r="I517" s="322"/>
      <c r="J517" s="459"/>
      <c r="K517" s="459"/>
      <c r="L517" s="467"/>
      <c r="M517" s="430"/>
      <c r="N517" s="445"/>
      <c r="O517" s="445"/>
      <c r="P517" s="342"/>
      <c r="Q517" s="705" t="s">
        <v>110</v>
      </c>
      <c r="R517" s="705"/>
      <c r="S517" s="350" t="s">
        <v>61</v>
      </c>
      <c r="T517" s="346">
        <f>T518+T519+T520</f>
        <v>16106.300000000007</v>
      </c>
      <c r="U517" s="322"/>
      <c r="V517" s="459"/>
      <c r="W517" s="459"/>
      <c r="X517" s="467"/>
      <c r="Y517" s="445"/>
      <c r="Z517" s="342"/>
      <c r="AA517" s="705" t="s">
        <v>110</v>
      </c>
      <c r="AB517" s="705"/>
      <c r="AC517" s="350" t="s">
        <v>61</v>
      </c>
      <c r="AD517" s="346">
        <f>AD518+AD519+AD520</f>
        <v>0</v>
      </c>
      <c r="AE517" s="322"/>
      <c r="AF517" s="459"/>
      <c r="AG517" s="459"/>
      <c r="AH517" s="467"/>
    </row>
    <row r="518" spans="1:34" s="332" customFormat="1" ht="39.75" customHeight="1" x14ac:dyDescent="0.25">
      <c r="A518" s="430"/>
      <c r="B518" s="445"/>
      <c r="C518" s="445"/>
      <c r="D518" s="342"/>
      <c r="E518" s="383"/>
      <c r="F518" s="450"/>
      <c r="G518" s="345" t="s">
        <v>50</v>
      </c>
      <c r="H518" s="346">
        <f>H504</f>
        <v>5094</v>
      </c>
      <c r="I518" s="322"/>
      <c r="J518" s="459"/>
      <c r="K518" s="459"/>
      <c r="L518" s="467"/>
      <c r="M518" s="430"/>
      <c r="N518" s="445"/>
      <c r="O518" s="445"/>
      <c r="P518" s="342"/>
      <c r="Q518" s="383"/>
      <c r="R518" s="450"/>
      <c r="S518" s="345" t="s">
        <v>50</v>
      </c>
      <c r="T518" s="346">
        <f>T504</f>
        <v>5094</v>
      </c>
      <c r="U518" s="322"/>
      <c r="V518" s="459"/>
      <c r="W518" s="459"/>
      <c r="X518" s="467"/>
      <c r="Y518" s="445"/>
      <c r="Z518" s="342"/>
      <c r="AA518" s="383"/>
      <c r="AB518" s="450"/>
      <c r="AC518" s="345" t="s">
        <v>50</v>
      </c>
      <c r="AD518" s="346">
        <f>AD504</f>
        <v>0</v>
      </c>
      <c r="AE518" s="322"/>
      <c r="AF518" s="459"/>
      <c r="AG518" s="459"/>
      <c r="AH518" s="467"/>
    </row>
    <row r="519" spans="1:34" s="332" customFormat="1" ht="39.75" customHeight="1" x14ac:dyDescent="0.25">
      <c r="A519" s="430"/>
      <c r="B519" s="445"/>
      <c r="C519" s="322"/>
      <c r="D519" s="342"/>
      <c r="E519" s="343"/>
      <c r="F519" s="450"/>
      <c r="G519" s="345" t="s">
        <v>51</v>
      </c>
      <c r="H519" s="346">
        <f>H505</f>
        <v>5364.0000000000027</v>
      </c>
      <c r="I519" s="447"/>
      <c r="J519" s="448"/>
      <c r="K519" s="448"/>
      <c r="L519" s="449"/>
      <c r="M519" s="430"/>
      <c r="N519" s="445"/>
      <c r="O519" s="322"/>
      <c r="P519" s="342"/>
      <c r="Q519" s="343"/>
      <c r="R519" s="450"/>
      <c r="S519" s="345" t="s">
        <v>51</v>
      </c>
      <c r="T519" s="346">
        <f>T505</f>
        <v>5364.0000000000027</v>
      </c>
      <c r="U519" s="447"/>
      <c r="V519" s="448"/>
      <c r="W519" s="448"/>
      <c r="X519" s="449"/>
      <c r="Y519" s="322"/>
      <c r="Z519" s="342"/>
      <c r="AA519" s="343"/>
      <c r="AB519" s="450"/>
      <c r="AC519" s="345" t="s">
        <v>51</v>
      </c>
      <c r="AD519" s="346">
        <f>AD505</f>
        <v>0</v>
      </c>
      <c r="AE519" s="447"/>
      <c r="AF519" s="448"/>
      <c r="AG519" s="448"/>
      <c r="AH519" s="449"/>
    </row>
    <row r="520" spans="1:34" s="332" customFormat="1" ht="39.75" customHeight="1" x14ac:dyDescent="0.25">
      <c r="A520" s="451"/>
      <c r="B520" s="452"/>
      <c r="C520" s="453"/>
      <c r="D520" s="354"/>
      <c r="E520" s="355"/>
      <c r="F520" s="468"/>
      <c r="G520" s="357" t="s">
        <v>52</v>
      </c>
      <c r="H520" s="358">
        <f>H506</f>
        <v>5648.300000000002</v>
      </c>
      <c r="I520" s="455"/>
      <c r="J520" s="456"/>
      <c r="K520" s="456"/>
      <c r="L520" s="457"/>
      <c r="M520" s="451"/>
      <c r="N520" s="452"/>
      <c r="O520" s="453"/>
      <c r="P520" s="354"/>
      <c r="Q520" s="355"/>
      <c r="R520" s="468"/>
      <c r="S520" s="357" t="s">
        <v>52</v>
      </c>
      <c r="T520" s="358">
        <f>T506</f>
        <v>5648.300000000002</v>
      </c>
      <c r="U520" s="455"/>
      <c r="V520" s="456"/>
      <c r="W520" s="456"/>
      <c r="X520" s="457"/>
      <c r="Y520" s="453"/>
      <c r="Z520" s="354"/>
      <c r="AA520" s="355"/>
      <c r="AB520" s="468"/>
      <c r="AC520" s="357" t="s">
        <v>52</v>
      </c>
      <c r="AD520" s="358">
        <f>AD506</f>
        <v>0</v>
      </c>
      <c r="AE520" s="455"/>
      <c r="AF520" s="456"/>
      <c r="AG520" s="456"/>
      <c r="AH520" s="457"/>
    </row>
    <row r="521" spans="1:34" s="332" customFormat="1" ht="87" customHeight="1" x14ac:dyDescent="0.25">
      <c r="A521" s="809" t="s">
        <v>15</v>
      </c>
      <c r="B521" s="810"/>
      <c r="C521" s="811"/>
      <c r="D521" s="811"/>
      <c r="E521" s="811"/>
      <c r="F521" s="811"/>
      <c r="G521" s="810"/>
      <c r="H521" s="810"/>
      <c r="I521" s="469"/>
      <c r="J521" s="469"/>
      <c r="K521" s="469"/>
      <c r="L521" s="470"/>
      <c r="M521" s="809" t="s">
        <v>15</v>
      </c>
      <c r="N521" s="810"/>
      <c r="O521" s="811"/>
      <c r="P521" s="811"/>
      <c r="Q521" s="811"/>
      <c r="R521" s="811"/>
      <c r="S521" s="810"/>
      <c r="T521" s="810"/>
      <c r="U521" s="469"/>
      <c r="V521" s="469"/>
      <c r="W521" s="469"/>
      <c r="X521" s="470"/>
      <c r="AB521" s="873" t="s">
        <v>15</v>
      </c>
      <c r="AC521" s="873"/>
      <c r="AD521" s="873"/>
      <c r="AE521" s="873"/>
      <c r="AF521" s="873"/>
      <c r="AG521" s="873"/>
      <c r="AH521" s="874"/>
    </row>
    <row r="522" spans="1:34" s="471" customFormat="1" ht="76.5" customHeight="1" x14ac:dyDescent="0.35">
      <c r="A522" s="655"/>
      <c r="B522" s="635" t="s">
        <v>296</v>
      </c>
      <c r="C522" s="629" t="s">
        <v>16</v>
      </c>
      <c r="D522" s="629" t="s">
        <v>58</v>
      </c>
      <c r="E522" s="635" t="s">
        <v>7</v>
      </c>
      <c r="F522" s="655" t="s">
        <v>266</v>
      </c>
      <c r="G522" s="9" t="s">
        <v>61</v>
      </c>
      <c r="H522" s="10">
        <f>H523+H524+H525</f>
        <v>2023.5</v>
      </c>
      <c r="I522" s="626" t="s">
        <v>62</v>
      </c>
      <c r="J522" s="627"/>
      <c r="K522" s="627"/>
      <c r="L522" s="627"/>
      <c r="M522" s="655"/>
      <c r="N522" s="635" t="s">
        <v>296</v>
      </c>
      <c r="O522" s="629" t="s">
        <v>16</v>
      </c>
      <c r="P522" s="629" t="s">
        <v>58</v>
      </c>
      <c r="Q522" s="635" t="s">
        <v>311</v>
      </c>
      <c r="R522" s="655" t="s">
        <v>266</v>
      </c>
      <c r="S522" s="9" t="s">
        <v>61</v>
      </c>
      <c r="T522" s="10">
        <f>T523+T524+T525</f>
        <v>11179.6</v>
      </c>
      <c r="U522" s="626" t="s">
        <v>62</v>
      </c>
      <c r="V522" s="627"/>
      <c r="W522" s="627"/>
      <c r="X522" s="628"/>
      <c r="Y522" s="635" t="s">
        <v>16</v>
      </c>
      <c r="Z522" s="629" t="s">
        <v>58</v>
      </c>
      <c r="AA522" s="635" t="s">
        <v>7</v>
      </c>
      <c r="AB522" s="655" t="s">
        <v>266</v>
      </c>
      <c r="AC522" s="9" t="s">
        <v>61</v>
      </c>
      <c r="AD522" s="10">
        <f>T522-H522</f>
        <v>9156.1</v>
      </c>
      <c r="AE522" s="626" t="s">
        <v>62</v>
      </c>
      <c r="AF522" s="627"/>
      <c r="AG522" s="627"/>
      <c r="AH522" s="628"/>
    </row>
    <row r="523" spans="1:34" s="471" customFormat="1" ht="311.25" customHeight="1" x14ac:dyDescent="0.35">
      <c r="A523" s="665"/>
      <c r="B523" s="636"/>
      <c r="C523" s="630"/>
      <c r="D523" s="630"/>
      <c r="E523" s="636"/>
      <c r="F523" s="665"/>
      <c r="G523" s="15" t="s">
        <v>50</v>
      </c>
      <c r="H523" s="20">
        <v>640</v>
      </c>
      <c r="I523" s="151" t="s">
        <v>17</v>
      </c>
      <c r="J523" s="150">
        <f>H523</f>
        <v>640</v>
      </c>
      <c r="K523" s="150">
        <f>H524</f>
        <v>673.9</v>
      </c>
      <c r="L523" s="1029">
        <f>H525</f>
        <v>709.6</v>
      </c>
      <c r="M523" s="665"/>
      <c r="N523" s="636"/>
      <c r="O523" s="630"/>
      <c r="P523" s="630"/>
      <c r="Q523" s="636"/>
      <c r="R523" s="665"/>
      <c r="S523" s="15" t="s">
        <v>50</v>
      </c>
      <c r="T523" s="20">
        <v>640</v>
      </c>
      <c r="U523" s="151" t="s">
        <v>17</v>
      </c>
      <c r="V523" s="150">
        <f>T523</f>
        <v>640</v>
      </c>
      <c r="W523" s="150">
        <f>T524</f>
        <v>9830</v>
      </c>
      <c r="X523" s="150">
        <f>T525</f>
        <v>709.6</v>
      </c>
      <c r="Y523" s="636"/>
      <c r="Z523" s="630"/>
      <c r="AA523" s="636"/>
      <c r="AB523" s="665"/>
      <c r="AC523" s="15" t="s">
        <v>50</v>
      </c>
      <c r="AD523" s="20">
        <f>T523-H523</f>
        <v>0</v>
      </c>
      <c r="AE523" s="151" t="s">
        <v>17</v>
      </c>
      <c r="AF523" s="243">
        <f>AD523</f>
        <v>0</v>
      </c>
      <c r="AG523" s="243">
        <f>AD524</f>
        <v>9156.1</v>
      </c>
      <c r="AH523" s="403">
        <f>AD525</f>
        <v>0</v>
      </c>
    </row>
    <row r="524" spans="1:34" s="471" customFormat="1" ht="70.5" customHeight="1" x14ac:dyDescent="0.35">
      <c r="A524" s="154"/>
      <c r="B524" s="636"/>
      <c r="C524" s="630"/>
      <c r="D524" s="13"/>
      <c r="E524" s="636"/>
      <c r="F524" s="148"/>
      <c r="G524" s="15" t="s">
        <v>51</v>
      </c>
      <c r="H524" s="20">
        <v>673.9</v>
      </c>
      <c r="I524" s="626" t="s">
        <v>64</v>
      </c>
      <c r="J524" s="627"/>
      <c r="K524" s="627"/>
      <c r="L524" s="627"/>
      <c r="M524" s="154"/>
      <c r="N524" s="636"/>
      <c r="O524" s="630"/>
      <c r="P524" s="13"/>
      <c r="Q524" s="636"/>
      <c r="R524" s="148"/>
      <c r="S524" s="15" t="s">
        <v>51</v>
      </c>
      <c r="T524" s="20">
        <v>9830</v>
      </c>
      <c r="U524" s="626" t="s">
        <v>64</v>
      </c>
      <c r="V524" s="627"/>
      <c r="W524" s="627"/>
      <c r="X524" s="628"/>
      <c r="Y524" s="636"/>
      <c r="Z524" s="13"/>
      <c r="AA524" s="636"/>
      <c r="AB524" s="148"/>
      <c r="AC524" s="15" t="s">
        <v>51</v>
      </c>
      <c r="AD524" s="20">
        <f>T524-H524</f>
        <v>9156.1</v>
      </c>
      <c r="AE524" s="626" t="s">
        <v>64</v>
      </c>
      <c r="AF524" s="627"/>
      <c r="AG524" s="627"/>
      <c r="AH524" s="628"/>
    </row>
    <row r="525" spans="1:34" s="471" customFormat="1" ht="261" customHeight="1" x14ac:dyDescent="0.35">
      <c r="A525" s="154"/>
      <c r="B525" s="636"/>
      <c r="C525" s="630"/>
      <c r="D525" s="13"/>
      <c r="E525" s="636"/>
      <c r="F525" s="148"/>
      <c r="G525" s="15" t="s">
        <v>52</v>
      </c>
      <c r="H525" s="20">
        <v>709.6</v>
      </c>
      <c r="I525" s="151" t="s">
        <v>121</v>
      </c>
      <c r="J525" s="472">
        <v>20</v>
      </c>
      <c r="K525" s="472">
        <v>21</v>
      </c>
      <c r="L525" s="918">
        <v>22</v>
      </c>
      <c r="M525" s="154"/>
      <c r="N525" s="636"/>
      <c r="O525" s="630"/>
      <c r="P525" s="13"/>
      <c r="Q525" s="636"/>
      <c r="R525" s="148"/>
      <c r="S525" s="15" t="s">
        <v>52</v>
      </c>
      <c r="T525" s="20">
        <v>709.6</v>
      </c>
      <c r="U525" s="151" t="s">
        <v>121</v>
      </c>
      <c r="V525" s="472">
        <v>20</v>
      </c>
      <c r="W525" s="472">
        <v>22</v>
      </c>
      <c r="X525" s="472">
        <v>22</v>
      </c>
      <c r="Y525" s="636"/>
      <c r="Z525" s="13"/>
      <c r="AA525" s="636"/>
      <c r="AB525" s="148"/>
      <c r="AC525" s="15" t="s">
        <v>52</v>
      </c>
      <c r="AD525" s="20">
        <f>T525-H525</f>
        <v>0</v>
      </c>
      <c r="AE525" s="151" t="s">
        <v>121</v>
      </c>
      <c r="AF525" s="243">
        <f>AD525</f>
        <v>0</v>
      </c>
      <c r="AG525" s="243">
        <f>AD526</f>
        <v>0</v>
      </c>
      <c r="AH525" s="403">
        <f>AD527</f>
        <v>0</v>
      </c>
    </row>
    <row r="526" spans="1:34" s="471" customFormat="1" ht="57" customHeight="1" x14ac:dyDescent="0.35">
      <c r="A526" s="154"/>
      <c r="B526" s="636"/>
      <c r="C526" s="630"/>
      <c r="D526" s="13"/>
      <c r="E526" s="636"/>
      <c r="F526" s="148"/>
      <c r="G526" s="155"/>
      <c r="H526" s="156"/>
      <c r="I526" s="626" t="s">
        <v>67</v>
      </c>
      <c r="J526" s="627"/>
      <c r="K526" s="627"/>
      <c r="L526" s="627"/>
      <c r="M526" s="154"/>
      <c r="N526" s="636"/>
      <c r="O526" s="630"/>
      <c r="P526" s="13"/>
      <c r="Q526" s="636"/>
      <c r="R526" s="148"/>
      <c r="S526" s="155"/>
      <c r="T526" s="156"/>
      <c r="U526" s="626" t="s">
        <v>67</v>
      </c>
      <c r="V526" s="627"/>
      <c r="W526" s="627"/>
      <c r="X526" s="628"/>
      <c r="Y526" s="636"/>
      <c r="Z526" s="13"/>
      <c r="AA526" s="636"/>
      <c r="AB526" s="148"/>
      <c r="AC526" s="155"/>
      <c r="AD526" s="156"/>
      <c r="AE526" s="626" t="s">
        <v>67</v>
      </c>
      <c r="AF526" s="627"/>
      <c r="AG526" s="627"/>
      <c r="AH526" s="628"/>
    </row>
    <row r="527" spans="1:34" s="471" customFormat="1" ht="318.75" customHeight="1" x14ac:dyDescent="0.35">
      <c r="A527" s="154"/>
      <c r="B527" s="636"/>
      <c r="C527" s="630"/>
      <c r="D527" s="13"/>
      <c r="E527" s="51"/>
      <c r="F527" s="148"/>
      <c r="G527" s="155"/>
      <c r="H527" s="156"/>
      <c r="I527" s="157" t="s">
        <v>122</v>
      </c>
      <c r="J527" s="150">
        <f>(J523/J525)</f>
        <v>32</v>
      </c>
      <c r="K527" s="150">
        <f>(K523/K525)</f>
        <v>32.090476190476188</v>
      </c>
      <c r="L527" s="1029">
        <f>(L523/L525)</f>
        <v>32.254545454545458</v>
      </c>
      <c r="M527" s="154"/>
      <c r="N527" s="636"/>
      <c r="O527" s="630"/>
      <c r="P527" s="13"/>
      <c r="Q527" s="51"/>
      <c r="R527" s="148"/>
      <c r="S527" s="155"/>
      <c r="T527" s="156"/>
      <c r="U527" s="157" t="s">
        <v>122</v>
      </c>
      <c r="V527" s="150">
        <f>(V523/V525)</f>
        <v>32</v>
      </c>
      <c r="W527" s="150">
        <f>(W523/W525)</f>
        <v>446.81818181818181</v>
      </c>
      <c r="X527" s="150">
        <f>(X523/X525)</f>
        <v>32.254545454545458</v>
      </c>
      <c r="Y527" s="148"/>
      <c r="Z527" s="13"/>
      <c r="AA527" s="51"/>
      <c r="AB527" s="148"/>
      <c r="AC527" s="155"/>
      <c r="AD527" s="156"/>
      <c r="AE527" s="157" t="s">
        <v>122</v>
      </c>
      <c r="AF527" s="243">
        <f>AD527</f>
        <v>0</v>
      </c>
      <c r="AG527" s="243">
        <f>AD528</f>
        <v>0</v>
      </c>
      <c r="AH527" s="403">
        <f>AD529</f>
        <v>0</v>
      </c>
    </row>
    <row r="528" spans="1:34" s="471" customFormat="1" ht="56.25" customHeight="1" x14ac:dyDescent="0.35">
      <c r="A528" s="154"/>
      <c r="B528" s="561"/>
      <c r="C528" s="148"/>
      <c r="D528" s="13"/>
      <c r="E528" s="51"/>
      <c r="F528" s="148"/>
      <c r="G528" s="155"/>
      <c r="H528" s="156"/>
      <c r="I528" s="626" t="s">
        <v>123</v>
      </c>
      <c r="J528" s="627"/>
      <c r="K528" s="627"/>
      <c r="L528" s="627"/>
      <c r="M528" s="154"/>
      <c r="N528" s="561"/>
      <c r="O528" s="148"/>
      <c r="P528" s="13"/>
      <c r="Q528" s="51"/>
      <c r="R528" s="148"/>
      <c r="S528" s="155"/>
      <c r="T528" s="156"/>
      <c r="U528" s="626" t="s">
        <v>123</v>
      </c>
      <c r="V528" s="627"/>
      <c r="W528" s="627"/>
      <c r="X528" s="628"/>
      <c r="Y528" s="148"/>
      <c r="Z528" s="13"/>
      <c r="AA528" s="51"/>
      <c r="AB528" s="148"/>
      <c r="AC528" s="155"/>
      <c r="AD528" s="156"/>
      <c r="AE528" s="626" t="s">
        <v>123</v>
      </c>
      <c r="AF528" s="627"/>
      <c r="AG528" s="627"/>
      <c r="AH528" s="628"/>
    </row>
    <row r="529" spans="1:34" s="471" customFormat="1" ht="247.5" customHeight="1" x14ac:dyDescent="0.35">
      <c r="A529" s="154"/>
      <c r="B529" s="561"/>
      <c r="C529" s="148"/>
      <c r="D529" s="560"/>
      <c r="E529" s="561"/>
      <c r="F529" s="148"/>
      <c r="G529" s="155"/>
      <c r="H529" s="156"/>
      <c r="I529" s="474" t="s">
        <v>124</v>
      </c>
      <c r="J529" s="407">
        <v>100</v>
      </c>
      <c r="K529" s="407">
        <v>105.3</v>
      </c>
      <c r="L529" s="1002">
        <v>105.3</v>
      </c>
      <c r="M529" s="154"/>
      <c r="N529" s="561"/>
      <c r="O529" s="148"/>
      <c r="P529" s="560"/>
      <c r="Q529" s="561"/>
      <c r="R529" s="148"/>
      <c r="S529" s="155"/>
      <c r="T529" s="156"/>
      <c r="U529" s="474" t="s">
        <v>124</v>
      </c>
      <c r="V529" s="407">
        <v>100</v>
      </c>
      <c r="W529" s="407">
        <v>110</v>
      </c>
      <c r="X529" s="407">
        <v>100</v>
      </c>
      <c r="Y529" s="473"/>
      <c r="Z529" s="55"/>
      <c r="AA529" s="54"/>
      <c r="AB529" s="148"/>
      <c r="AC529" s="155"/>
      <c r="AD529" s="156"/>
      <c r="AE529" s="474" t="s">
        <v>124</v>
      </c>
      <c r="AF529" s="243">
        <f>AD529</f>
        <v>0</v>
      </c>
      <c r="AG529" s="243">
        <f>AD530</f>
        <v>-23166</v>
      </c>
      <c r="AH529" s="403">
        <f>AD531</f>
        <v>0</v>
      </c>
    </row>
    <row r="530" spans="1:34" s="471" customFormat="1" ht="80.25" customHeight="1" x14ac:dyDescent="0.35">
      <c r="A530" s="154"/>
      <c r="B530" s="887"/>
      <c r="C530" s="841" t="s">
        <v>18</v>
      </c>
      <c r="D530" s="629" t="s">
        <v>58</v>
      </c>
      <c r="E530" s="629" t="s">
        <v>19</v>
      </c>
      <c r="F530" s="631" t="s">
        <v>79</v>
      </c>
      <c r="G530" s="9" t="s">
        <v>61</v>
      </c>
      <c r="H530" s="10">
        <f>H531+H532+H533</f>
        <v>69559.8</v>
      </c>
      <c r="I530" s="627" t="s">
        <v>62</v>
      </c>
      <c r="J530" s="627"/>
      <c r="K530" s="627"/>
      <c r="L530" s="627"/>
      <c r="M530" s="154"/>
      <c r="N530" s="52"/>
      <c r="O530" s="629" t="s">
        <v>18</v>
      </c>
      <c r="P530" s="629" t="s">
        <v>58</v>
      </c>
      <c r="Q530" s="629" t="s">
        <v>19</v>
      </c>
      <c r="R530" s="655" t="s">
        <v>79</v>
      </c>
      <c r="S530" s="9" t="s">
        <v>61</v>
      </c>
      <c r="T530" s="10">
        <f>T531+T532+T533</f>
        <v>46393.8</v>
      </c>
      <c r="U530" s="627" t="s">
        <v>62</v>
      </c>
      <c r="V530" s="627"/>
      <c r="W530" s="627"/>
      <c r="X530" s="628"/>
      <c r="Y530" s="635" t="s">
        <v>18</v>
      </c>
      <c r="Z530" s="629" t="s">
        <v>58</v>
      </c>
      <c r="AA530" s="655" t="s">
        <v>19</v>
      </c>
      <c r="AB530" s="655" t="s">
        <v>79</v>
      </c>
      <c r="AC530" s="9" t="s">
        <v>61</v>
      </c>
      <c r="AD530" s="10">
        <f>T530-H530</f>
        <v>-23166</v>
      </c>
      <c r="AE530" s="627" t="s">
        <v>62</v>
      </c>
      <c r="AF530" s="627"/>
      <c r="AG530" s="627"/>
      <c r="AH530" s="628"/>
    </row>
    <row r="531" spans="1:34" s="471" customFormat="1" ht="135.75" customHeight="1" x14ac:dyDescent="0.35">
      <c r="A531" s="154"/>
      <c r="B531" s="887"/>
      <c r="C531" s="842"/>
      <c r="D531" s="630"/>
      <c r="E531" s="630"/>
      <c r="F531" s="632"/>
      <c r="G531" s="15" t="s">
        <v>50</v>
      </c>
      <c r="H531" s="20">
        <v>22000</v>
      </c>
      <c r="I531" s="465" t="s">
        <v>20</v>
      </c>
      <c r="J531" s="408">
        <f>H531</f>
        <v>22000</v>
      </c>
      <c r="K531" s="408">
        <f>H532</f>
        <v>23166</v>
      </c>
      <c r="L531" s="1030">
        <f>H533</f>
        <v>24393.8</v>
      </c>
      <c r="M531" s="154"/>
      <c r="N531" s="52"/>
      <c r="O531" s="630"/>
      <c r="P531" s="630"/>
      <c r="Q531" s="630"/>
      <c r="R531" s="665"/>
      <c r="S531" s="15" t="s">
        <v>50</v>
      </c>
      <c r="T531" s="20">
        <v>22000</v>
      </c>
      <c r="U531" s="465" t="s">
        <v>20</v>
      </c>
      <c r="V531" s="408">
        <f>T531</f>
        <v>22000</v>
      </c>
      <c r="W531" s="408">
        <f>T532</f>
        <v>0</v>
      </c>
      <c r="X531" s="408">
        <f>T533</f>
        <v>24393.8</v>
      </c>
      <c r="Y531" s="636"/>
      <c r="Z531" s="630"/>
      <c r="AA531" s="665"/>
      <c r="AB531" s="665"/>
      <c r="AC531" s="15" t="s">
        <v>50</v>
      </c>
      <c r="AD531" s="20">
        <f>T531-H531</f>
        <v>0</v>
      </c>
      <c r="AE531" s="465" t="s">
        <v>20</v>
      </c>
      <c r="AF531" s="408">
        <f>AD531</f>
        <v>0</v>
      </c>
      <c r="AG531" s="408">
        <f>AD532</f>
        <v>-23166</v>
      </c>
      <c r="AH531" s="408">
        <f>AD533</f>
        <v>0</v>
      </c>
    </row>
    <row r="532" spans="1:34" s="471" customFormat="1" ht="74.25" customHeight="1" x14ac:dyDescent="0.35">
      <c r="A532" s="154"/>
      <c r="B532" s="887"/>
      <c r="C532" s="842"/>
      <c r="D532" s="66"/>
      <c r="E532" s="52"/>
      <c r="F532" s="612"/>
      <c r="G532" s="15" t="s">
        <v>51</v>
      </c>
      <c r="H532" s="20">
        <v>23166</v>
      </c>
      <c r="I532" s="627" t="s">
        <v>256</v>
      </c>
      <c r="J532" s="627"/>
      <c r="K532" s="627"/>
      <c r="L532" s="627"/>
      <c r="M532" s="154"/>
      <c r="N532" s="52"/>
      <c r="O532" s="630"/>
      <c r="P532" s="66"/>
      <c r="Q532" s="52"/>
      <c r="R532" s="577"/>
      <c r="S532" s="15" t="s">
        <v>51</v>
      </c>
      <c r="T532" s="20">
        <v>0</v>
      </c>
      <c r="U532" s="627" t="s">
        <v>256</v>
      </c>
      <c r="V532" s="627"/>
      <c r="W532" s="627"/>
      <c r="X532" s="628"/>
      <c r="Y532" s="675"/>
      <c r="Z532" s="68"/>
      <c r="AA532" s="1027"/>
      <c r="AB532" s="577"/>
      <c r="AC532" s="15" t="s">
        <v>51</v>
      </c>
      <c r="AD532" s="20">
        <f>T532-H532</f>
        <v>-23166</v>
      </c>
      <c r="AE532" s="627" t="s">
        <v>256</v>
      </c>
      <c r="AF532" s="627"/>
      <c r="AG532" s="627"/>
      <c r="AH532" s="628"/>
    </row>
    <row r="533" spans="1:34" s="471" customFormat="1" ht="135.75" customHeight="1" x14ac:dyDescent="0.35">
      <c r="A533" s="154"/>
      <c r="B533" s="887"/>
      <c r="C533" s="887"/>
      <c r="D533" s="66"/>
      <c r="E533" s="66"/>
      <c r="F533" s="612"/>
      <c r="G533" s="15" t="s">
        <v>52</v>
      </c>
      <c r="H533" s="20">
        <v>24393.8</v>
      </c>
      <c r="I533" s="228" t="s">
        <v>21</v>
      </c>
      <c r="J533" s="215">
        <v>1</v>
      </c>
      <c r="K533" s="215">
        <v>1</v>
      </c>
      <c r="L533" s="1031">
        <v>1</v>
      </c>
      <c r="M533" s="154"/>
      <c r="N533" s="52"/>
      <c r="O533" s="630"/>
      <c r="P533" s="66"/>
      <c r="Q533" s="66"/>
      <c r="R533" s="577"/>
      <c r="S533" s="15" t="s">
        <v>52</v>
      </c>
      <c r="T533" s="20">
        <v>24393.8</v>
      </c>
      <c r="U533" s="228" t="s">
        <v>21</v>
      </c>
      <c r="V533" s="215">
        <v>1</v>
      </c>
      <c r="W533" s="215">
        <v>0</v>
      </c>
      <c r="X533" s="475">
        <v>1</v>
      </c>
      <c r="Y533" s="52"/>
      <c r="Z533" s="66"/>
      <c r="AA533" s="1028"/>
      <c r="AB533" s="577"/>
      <c r="AC533" s="15" t="s">
        <v>52</v>
      </c>
      <c r="AD533" s="20">
        <f>T533-H533</f>
        <v>0</v>
      </c>
      <c r="AE533" s="228" t="s">
        <v>21</v>
      </c>
      <c r="AF533" s="18">
        <f>V533-J533</f>
        <v>0</v>
      </c>
      <c r="AG533" s="18">
        <f t="shared" ref="AG533" si="306">W533-K533</f>
        <v>-1</v>
      </c>
      <c r="AH533" s="18">
        <f t="shared" ref="AH533" si="307">X533-L533</f>
        <v>0</v>
      </c>
    </row>
    <row r="534" spans="1:34" s="471" customFormat="1" ht="68.25" customHeight="1" x14ac:dyDescent="0.35">
      <c r="A534" s="154"/>
      <c r="B534" s="887"/>
      <c r="C534" s="887"/>
      <c r="D534" s="66"/>
      <c r="E534" s="66"/>
      <c r="F534" s="612"/>
      <c r="G534" s="577"/>
      <c r="H534" s="42"/>
      <c r="I534" s="627" t="s">
        <v>258</v>
      </c>
      <c r="J534" s="627"/>
      <c r="K534" s="627"/>
      <c r="L534" s="627"/>
      <c r="M534" s="154"/>
      <c r="N534" s="52"/>
      <c r="O534" s="630"/>
      <c r="P534" s="66"/>
      <c r="Q534" s="66"/>
      <c r="R534" s="577"/>
      <c r="S534" s="577"/>
      <c r="T534" s="42"/>
      <c r="U534" s="627" t="s">
        <v>258</v>
      </c>
      <c r="V534" s="627"/>
      <c r="W534" s="627"/>
      <c r="X534" s="628"/>
      <c r="Y534" s="52"/>
      <c r="Z534" s="66"/>
      <c r="AA534" s="1028"/>
      <c r="AB534" s="577"/>
      <c r="AC534" s="577"/>
      <c r="AD534" s="42"/>
      <c r="AE534" s="627" t="s">
        <v>258</v>
      </c>
      <c r="AF534" s="627"/>
      <c r="AG534" s="627"/>
      <c r="AH534" s="628"/>
    </row>
    <row r="535" spans="1:34" s="471" customFormat="1" ht="208.5" customHeight="1" x14ac:dyDescent="0.35">
      <c r="A535" s="154"/>
      <c r="B535" s="887"/>
      <c r="C535" s="887"/>
      <c r="D535" s="66"/>
      <c r="E535" s="66"/>
      <c r="F535" s="612"/>
      <c r="G535" s="577"/>
      <c r="H535" s="42"/>
      <c r="I535" s="476" t="s">
        <v>22</v>
      </c>
      <c r="J535" s="408">
        <f>(J531/J533)</f>
        <v>22000</v>
      </c>
      <c r="K535" s="408">
        <f>(K531/K533)</f>
        <v>23166</v>
      </c>
      <c r="L535" s="1030">
        <f>(L531/L533)</f>
        <v>24393.8</v>
      </c>
      <c r="M535" s="154"/>
      <c r="N535" s="52"/>
      <c r="O535" s="630"/>
      <c r="P535" s="66"/>
      <c r="Q535" s="66"/>
      <c r="R535" s="577"/>
      <c r="S535" s="577"/>
      <c r="T535" s="42"/>
      <c r="U535" s="476" t="s">
        <v>22</v>
      </c>
      <c r="V535" s="408">
        <f>(V531/V533)</f>
        <v>22000</v>
      </c>
      <c r="W535" s="408">
        <v>0</v>
      </c>
      <c r="X535" s="408">
        <f>(X531/X533)</f>
        <v>24393.8</v>
      </c>
      <c r="Y535" s="52"/>
      <c r="Z535" s="66"/>
      <c r="AA535" s="1028"/>
      <c r="AB535" s="577"/>
      <c r="AC535" s="577"/>
      <c r="AD535" s="42"/>
      <c r="AE535" s="476" t="s">
        <v>22</v>
      </c>
      <c r="AF535" s="18">
        <f>V535-J535</f>
        <v>0</v>
      </c>
      <c r="AG535" s="18">
        <f t="shared" ref="AG535" si="308">W535-K535</f>
        <v>-23166</v>
      </c>
      <c r="AH535" s="18">
        <f t="shared" ref="AH535" si="309">X535-L535</f>
        <v>0</v>
      </c>
    </row>
    <row r="536" spans="1:34" s="471" customFormat="1" ht="58.5" customHeight="1" x14ac:dyDescent="0.35">
      <c r="A536" s="154"/>
      <c r="B536" s="887"/>
      <c r="C536" s="842"/>
      <c r="D536" s="66"/>
      <c r="E536" s="66"/>
      <c r="F536" s="612"/>
      <c r="G536" s="577"/>
      <c r="H536" s="42"/>
      <c r="I536" s="627" t="s">
        <v>123</v>
      </c>
      <c r="J536" s="627"/>
      <c r="K536" s="627"/>
      <c r="L536" s="627"/>
      <c r="M536" s="154"/>
      <c r="N536" s="52"/>
      <c r="O536" s="630"/>
      <c r="P536" s="66"/>
      <c r="Q536" s="66"/>
      <c r="R536" s="577"/>
      <c r="S536" s="577"/>
      <c r="T536" s="42"/>
      <c r="U536" s="627" t="s">
        <v>123</v>
      </c>
      <c r="V536" s="627"/>
      <c r="W536" s="627"/>
      <c r="X536" s="628"/>
      <c r="Y536" s="724"/>
      <c r="Z536" s="66"/>
      <c r="AA536" s="1028"/>
      <c r="AB536" s="577"/>
      <c r="AC536" s="577"/>
      <c r="AD536" s="42"/>
      <c r="AE536" s="627" t="s">
        <v>123</v>
      </c>
      <c r="AF536" s="627"/>
      <c r="AG536" s="627"/>
      <c r="AH536" s="628"/>
    </row>
    <row r="537" spans="1:34" s="471" customFormat="1" ht="105" customHeight="1" x14ac:dyDescent="0.35">
      <c r="A537" s="154"/>
      <c r="B537" s="887"/>
      <c r="C537" s="1026"/>
      <c r="D537" s="68"/>
      <c r="E537" s="68"/>
      <c r="F537" s="56"/>
      <c r="G537" s="607"/>
      <c r="H537" s="57"/>
      <c r="I537" s="477" t="s">
        <v>204</v>
      </c>
      <c r="J537" s="408">
        <v>100</v>
      </c>
      <c r="K537" s="408">
        <v>100</v>
      </c>
      <c r="L537" s="1004">
        <v>100</v>
      </c>
      <c r="M537" s="154"/>
      <c r="N537" s="52"/>
      <c r="O537" s="847"/>
      <c r="P537" s="68"/>
      <c r="Q537" s="68"/>
      <c r="R537" s="607"/>
      <c r="S537" s="607"/>
      <c r="T537" s="57"/>
      <c r="U537" s="477" t="s">
        <v>204</v>
      </c>
      <c r="V537" s="408">
        <v>100</v>
      </c>
      <c r="W537" s="408">
        <v>0</v>
      </c>
      <c r="X537" s="408">
        <v>100</v>
      </c>
      <c r="Y537" s="724"/>
      <c r="Z537" s="68"/>
      <c r="AA537" s="1028"/>
      <c r="AB537" s="607"/>
      <c r="AC537" s="577"/>
      <c r="AD537" s="42"/>
      <c r="AE537" s="477" t="s">
        <v>204</v>
      </c>
      <c r="AF537" s="18">
        <f>V537-J537</f>
        <v>0</v>
      </c>
      <c r="AG537" s="18">
        <f t="shared" ref="AG537" si="310">W537-K537</f>
        <v>-100</v>
      </c>
      <c r="AH537" s="18">
        <f t="shared" ref="AH537" si="311">X537-L537</f>
        <v>0</v>
      </c>
    </row>
    <row r="538" spans="1:34" s="479" customFormat="1" ht="60.75" customHeight="1" x14ac:dyDescent="0.35">
      <c r="A538" s="1022"/>
      <c r="B538" s="706"/>
      <c r="C538" s="812" t="s">
        <v>23</v>
      </c>
      <c r="D538" s="727" t="s">
        <v>58</v>
      </c>
      <c r="E538" s="706" t="s">
        <v>24</v>
      </c>
      <c r="F538" s="731" t="s">
        <v>266</v>
      </c>
      <c r="G538" s="478" t="s">
        <v>61</v>
      </c>
      <c r="H538" s="250">
        <f>H539+H540+H541</f>
        <v>18970.8</v>
      </c>
      <c r="I538" s="678" t="s">
        <v>62</v>
      </c>
      <c r="J538" s="678"/>
      <c r="K538" s="678"/>
      <c r="L538" s="678"/>
      <c r="M538" s="1022"/>
      <c r="N538" s="706"/>
      <c r="O538" s="812" t="s">
        <v>23</v>
      </c>
      <c r="P538" s="727" t="s">
        <v>58</v>
      </c>
      <c r="Q538" s="727" t="s">
        <v>310</v>
      </c>
      <c r="R538" s="731" t="s">
        <v>266</v>
      </c>
      <c r="S538" s="478" t="s">
        <v>61</v>
      </c>
      <c r="T538" s="250">
        <f>T539+T540+T541</f>
        <v>27502.799999999999</v>
      </c>
      <c r="U538" s="678" t="s">
        <v>62</v>
      </c>
      <c r="V538" s="678"/>
      <c r="W538" s="678"/>
      <c r="X538" s="679"/>
      <c r="Y538" s="725" t="s">
        <v>23</v>
      </c>
      <c r="Z538" s="726" t="s">
        <v>58</v>
      </c>
      <c r="AA538" s="725" t="s">
        <v>24</v>
      </c>
      <c r="AB538" s="731" t="s">
        <v>266</v>
      </c>
      <c r="AC538" s="478" t="s">
        <v>61</v>
      </c>
      <c r="AD538" s="250">
        <f>T538-H538</f>
        <v>8532</v>
      </c>
      <c r="AE538" s="678" t="s">
        <v>62</v>
      </c>
      <c r="AF538" s="678"/>
      <c r="AG538" s="678"/>
      <c r="AH538" s="679"/>
    </row>
    <row r="539" spans="1:34" s="479" customFormat="1" ht="147.75" customHeight="1" x14ac:dyDescent="0.35">
      <c r="A539" s="1022"/>
      <c r="B539" s="706"/>
      <c r="C539" s="812"/>
      <c r="D539" s="727"/>
      <c r="E539" s="729"/>
      <c r="F539" s="731"/>
      <c r="G539" s="249" t="s">
        <v>50</v>
      </c>
      <c r="H539" s="250">
        <v>6000</v>
      </c>
      <c r="I539" s="321" t="s">
        <v>20</v>
      </c>
      <c r="J539" s="409">
        <v>6000</v>
      </c>
      <c r="K539" s="480">
        <v>6318</v>
      </c>
      <c r="L539" s="965">
        <v>6652.8</v>
      </c>
      <c r="M539" s="1022"/>
      <c r="N539" s="706"/>
      <c r="O539" s="812"/>
      <c r="P539" s="727"/>
      <c r="Q539" s="727"/>
      <c r="R539" s="731"/>
      <c r="S539" s="249" t="s">
        <v>50</v>
      </c>
      <c r="T539" s="250">
        <v>6000</v>
      </c>
      <c r="U539" s="321" t="s">
        <v>20</v>
      </c>
      <c r="V539" s="409">
        <v>6000</v>
      </c>
      <c r="W539" s="480">
        <f>T540</f>
        <v>14850</v>
      </c>
      <c r="X539" s="257">
        <v>6652.8</v>
      </c>
      <c r="Y539" s="706"/>
      <c r="Z539" s="727"/>
      <c r="AA539" s="729"/>
      <c r="AB539" s="731"/>
      <c r="AC539" s="595" t="s">
        <v>50</v>
      </c>
      <c r="AD539" s="250">
        <f>T539-H539</f>
        <v>0</v>
      </c>
      <c r="AE539" s="321" t="s">
        <v>20</v>
      </c>
      <c r="AF539" s="18">
        <f>V539-J539</f>
        <v>0</v>
      </c>
      <c r="AG539" s="18">
        <f t="shared" ref="AG539" si="312">W539-K539</f>
        <v>8532</v>
      </c>
      <c r="AH539" s="18">
        <f t="shared" ref="AH539" si="313">X539-L539</f>
        <v>0</v>
      </c>
    </row>
    <row r="540" spans="1:34" s="479" customFormat="1" ht="70.5" customHeight="1" x14ac:dyDescent="0.35">
      <c r="A540" s="1022"/>
      <c r="B540" s="580"/>
      <c r="C540" s="812"/>
      <c r="D540" s="458"/>
      <c r="E540" s="729"/>
      <c r="F540" s="430"/>
      <c r="G540" s="249" t="s">
        <v>51</v>
      </c>
      <c r="H540" s="250">
        <v>6318</v>
      </c>
      <c r="I540" s="678" t="s">
        <v>256</v>
      </c>
      <c r="J540" s="678"/>
      <c r="K540" s="678"/>
      <c r="L540" s="678"/>
      <c r="M540" s="1022"/>
      <c r="N540" s="580"/>
      <c r="O540" s="812"/>
      <c r="P540" s="458"/>
      <c r="Q540" s="727"/>
      <c r="R540" s="430"/>
      <c r="S540" s="249" t="s">
        <v>51</v>
      </c>
      <c r="T540" s="20">
        <v>14850</v>
      </c>
      <c r="U540" s="678" t="s">
        <v>256</v>
      </c>
      <c r="V540" s="678"/>
      <c r="W540" s="678"/>
      <c r="X540" s="679"/>
      <c r="Y540" s="706"/>
      <c r="Z540" s="458"/>
      <c r="AA540" s="729"/>
      <c r="AB540" s="430"/>
      <c r="AC540" s="595" t="s">
        <v>51</v>
      </c>
      <c r="AD540" s="250">
        <f>T540-H540</f>
        <v>8532</v>
      </c>
      <c r="AE540" s="678" t="s">
        <v>256</v>
      </c>
      <c r="AF540" s="678"/>
      <c r="AG540" s="678"/>
      <c r="AH540" s="679"/>
    </row>
    <row r="541" spans="1:34" s="479" customFormat="1" ht="135.75" customHeight="1" x14ac:dyDescent="0.35">
      <c r="A541" s="1022"/>
      <c r="B541" s="580"/>
      <c r="C541" s="812"/>
      <c r="D541" s="458"/>
      <c r="E541" s="729"/>
      <c r="F541" s="430"/>
      <c r="G541" s="249" t="s">
        <v>52</v>
      </c>
      <c r="H541" s="250">
        <v>6652.8</v>
      </c>
      <c r="I541" s="321" t="s">
        <v>21</v>
      </c>
      <c r="J541" s="272">
        <v>1</v>
      </c>
      <c r="K541" s="272">
        <v>1</v>
      </c>
      <c r="L541" s="1032">
        <v>1</v>
      </c>
      <c r="M541" s="1022"/>
      <c r="N541" s="580"/>
      <c r="O541" s="812"/>
      <c r="P541" s="458"/>
      <c r="Q541" s="727"/>
      <c r="R541" s="430"/>
      <c r="S541" s="249" t="s">
        <v>52</v>
      </c>
      <c r="T541" s="250">
        <v>6652.8</v>
      </c>
      <c r="U541" s="321" t="s">
        <v>21</v>
      </c>
      <c r="V541" s="272">
        <v>1</v>
      </c>
      <c r="W541" s="272">
        <v>1</v>
      </c>
      <c r="X541" s="481">
        <v>1</v>
      </c>
      <c r="Y541" s="706"/>
      <c r="Z541" s="458"/>
      <c r="AA541" s="729"/>
      <c r="AB541" s="430"/>
      <c r="AC541" s="595" t="s">
        <v>52</v>
      </c>
      <c r="AD541" s="250">
        <f>T541-H541</f>
        <v>0</v>
      </c>
      <c r="AE541" s="321" t="s">
        <v>21</v>
      </c>
      <c r="AF541" s="18">
        <f>V541-J541</f>
        <v>0</v>
      </c>
      <c r="AG541" s="18">
        <f t="shared" ref="AG541" si="314">W541-K541</f>
        <v>0</v>
      </c>
      <c r="AH541" s="18">
        <f t="shared" ref="AH541" si="315">X541-L541</f>
        <v>0</v>
      </c>
    </row>
    <row r="542" spans="1:34" s="479" customFormat="1" ht="80.25" customHeight="1" x14ac:dyDescent="0.35">
      <c r="A542" s="1022"/>
      <c r="B542" s="580"/>
      <c r="C542" s="441"/>
      <c r="D542" s="458"/>
      <c r="E542" s="729"/>
      <c r="F542" s="430"/>
      <c r="G542" s="430"/>
      <c r="H542" s="431"/>
      <c r="I542" s="678" t="s">
        <v>258</v>
      </c>
      <c r="J542" s="678"/>
      <c r="K542" s="678"/>
      <c r="L542" s="678"/>
      <c r="M542" s="1022"/>
      <c r="N542" s="580"/>
      <c r="O542" s="441"/>
      <c r="P542" s="458"/>
      <c r="Q542" s="727"/>
      <c r="R542" s="430"/>
      <c r="S542" s="430"/>
      <c r="T542" s="431"/>
      <c r="U542" s="678" t="s">
        <v>258</v>
      </c>
      <c r="V542" s="678"/>
      <c r="W542" s="678"/>
      <c r="X542" s="679"/>
      <c r="Y542" s="440"/>
      <c r="Z542" s="458"/>
      <c r="AA542" s="729"/>
      <c r="AB542" s="430"/>
      <c r="AC542" s="585"/>
      <c r="AD542" s="431"/>
      <c r="AE542" s="678" t="s">
        <v>258</v>
      </c>
      <c r="AF542" s="678"/>
      <c r="AG542" s="678"/>
      <c r="AH542" s="679"/>
    </row>
    <row r="543" spans="1:34" s="479" customFormat="1" ht="195" customHeight="1" x14ac:dyDescent="0.35">
      <c r="A543" s="1022"/>
      <c r="B543" s="580"/>
      <c r="C543" s="441"/>
      <c r="D543" s="458"/>
      <c r="E543" s="706"/>
      <c r="F543" s="430"/>
      <c r="G543" s="430"/>
      <c r="H543" s="431"/>
      <c r="I543" s="482" t="s">
        <v>22</v>
      </c>
      <c r="J543" s="409">
        <f>(J539/J541)</f>
        <v>6000</v>
      </c>
      <c r="K543" s="409">
        <f>(K539/K541)</f>
        <v>6318</v>
      </c>
      <c r="L543" s="1005">
        <f>(L539/L541)</f>
        <v>6652.8</v>
      </c>
      <c r="M543" s="1022"/>
      <c r="N543" s="580"/>
      <c r="O543" s="441"/>
      <c r="P543" s="458"/>
      <c r="Q543" s="727"/>
      <c r="R543" s="430"/>
      <c r="S543" s="430"/>
      <c r="T543" s="431"/>
      <c r="U543" s="482" t="s">
        <v>22</v>
      </c>
      <c r="V543" s="409">
        <f>(V539/V541)</f>
        <v>6000</v>
      </c>
      <c r="W543" s="409">
        <f>(W539/W541)</f>
        <v>14850</v>
      </c>
      <c r="X543" s="409">
        <f>(X539/X541)</f>
        <v>6652.8</v>
      </c>
      <c r="Y543" s="440"/>
      <c r="Z543" s="458"/>
      <c r="AA543" s="706"/>
      <c r="AB543" s="430"/>
      <c r="AC543" s="585"/>
      <c r="AD543" s="431"/>
      <c r="AE543" s="482" t="s">
        <v>22</v>
      </c>
      <c r="AF543" s="18">
        <f>V543-J543</f>
        <v>0</v>
      </c>
      <c r="AG543" s="18">
        <f t="shared" ref="AG543" si="316">W543-K543</f>
        <v>8532</v>
      </c>
      <c r="AH543" s="18">
        <f t="shared" ref="AH543" si="317">X543-L543</f>
        <v>0</v>
      </c>
    </row>
    <row r="544" spans="1:34" s="479" customFormat="1" ht="74.25" customHeight="1" x14ac:dyDescent="0.35">
      <c r="A544" s="1022"/>
      <c r="B544" s="580"/>
      <c r="C544" s="707"/>
      <c r="D544" s="458"/>
      <c r="E544" s="706"/>
      <c r="F544" s="430"/>
      <c r="G544" s="430"/>
      <c r="H544" s="431"/>
      <c r="I544" s="678" t="s">
        <v>123</v>
      </c>
      <c r="J544" s="678"/>
      <c r="K544" s="678"/>
      <c r="L544" s="678"/>
      <c r="M544" s="1022"/>
      <c r="N544" s="580"/>
      <c r="O544" s="707"/>
      <c r="P544" s="458"/>
      <c r="Q544" s="727"/>
      <c r="R544" s="430"/>
      <c r="S544" s="430"/>
      <c r="T544" s="431"/>
      <c r="U544" s="678" t="s">
        <v>123</v>
      </c>
      <c r="V544" s="678"/>
      <c r="W544" s="678"/>
      <c r="X544" s="679"/>
      <c r="Y544" s="707"/>
      <c r="Z544" s="458"/>
      <c r="AA544" s="706"/>
      <c r="AB544" s="430"/>
      <c r="AC544" s="585"/>
      <c r="AD544" s="431"/>
      <c r="AE544" s="678" t="s">
        <v>123</v>
      </c>
      <c r="AF544" s="678"/>
      <c r="AG544" s="678"/>
      <c r="AH544" s="679"/>
    </row>
    <row r="545" spans="1:34" s="479" customFormat="1" ht="107.25" customHeight="1" x14ac:dyDescent="0.35">
      <c r="A545" s="1022"/>
      <c r="B545" s="580"/>
      <c r="C545" s="707"/>
      <c r="D545" s="458"/>
      <c r="E545" s="706"/>
      <c r="F545" s="430"/>
      <c r="G545" s="451"/>
      <c r="H545" s="483"/>
      <c r="I545" s="484" t="s">
        <v>204</v>
      </c>
      <c r="J545" s="409">
        <v>100</v>
      </c>
      <c r="K545" s="409">
        <v>100</v>
      </c>
      <c r="L545" s="1005">
        <v>100</v>
      </c>
      <c r="M545" s="1022"/>
      <c r="N545" s="580"/>
      <c r="O545" s="707"/>
      <c r="P545" s="458"/>
      <c r="Q545" s="804"/>
      <c r="R545" s="430"/>
      <c r="S545" s="451"/>
      <c r="T545" s="483"/>
      <c r="U545" s="484" t="s">
        <v>204</v>
      </c>
      <c r="V545" s="409">
        <v>100</v>
      </c>
      <c r="W545" s="409">
        <v>100</v>
      </c>
      <c r="X545" s="409">
        <v>100</v>
      </c>
      <c r="Y545" s="707"/>
      <c r="Z545" s="458"/>
      <c r="AA545" s="706"/>
      <c r="AB545" s="430"/>
      <c r="AC545" s="451"/>
      <c r="AD545" s="483"/>
      <c r="AE545" s="484" t="s">
        <v>204</v>
      </c>
      <c r="AF545" s="18">
        <f>V545-J545</f>
        <v>0</v>
      </c>
      <c r="AG545" s="18">
        <f t="shared" ref="AG545" si="318">W545-K545</f>
        <v>0</v>
      </c>
      <c r="AH545" s="18">
        <f t="shared" ref="AH545" si="319">X545-L545</f>
        <v>0</v>
      </c>
    </row>
    <row r="546" spans="1:34" s="332" customFormat="1" ht="135.75" customHeight="1" x14ac:dyDescent="0.25">
      <c r="A546" s="585"/>
      <c r="B546" s="706"/>
      <c r="C546" s="764" t="s">
        <v>25</v>
      </c>
      <c r="D546" s="697" t="s">
        <v>58</v>
      </c>
      <c r="E546" s="695" t="s">
        <v>26</v>
      </c>
      <c r="F546" s="485" t="s">
        <v>79</v>
      </c>
      <c r="G546" s="478" t="s">
        <v>61</v>
      </c>
      <c r="H546" s="250">
        <f>H547+H548+H549</f>
        <v>65000</v>
      </c>
      <c r="I546" s="678" t="s">
        <v>62</v>
      </c>
      <c r="J546" s="678"/>
      <c r="K546" s="678"/>
      <c r="L546" s="678"/>
      <c r="M546" s="585"/>
      <c r="N546" s="706"/>
      <c r="O546" s="764" t="s">
        <v>25</v>
      </c>
      <c r="P546" s="697" t="s">
        <v>58</v>
      </c>
      <c r="Q546" s="695" t="s">
        <v>26</v>
      </c>
      <c r="R546" s="485" t="s">
        <v>79</v>
      </c>
      <c r="S546" s="478" t="s">
        <v>61</v>
      </c>
      <c r="T546" s="250">
        <f>T547+T548+T549</f>
        <v>1600</v>
      </c>
      <c r="U546" s="678" t="s">
        <v>62</v>
      </c>
      <c r="V546" s="678"/>
      <c r="W546" s="678"/>
      <c r="X546" s="679"/>
      <c r="Y546" s="695" t="s">
        <v>25</v>
      </c>
      <c r="Z546" s="697" t="s">
        <v>58</v>
      </c>
      <c r="AA546" s="695" t="s">
        <v>26</v>
      </c>
      <c r="AB546" s="485" t="s">
        <v>79</v>
      </c>
      <c r="AC546" s="478" t="s">
        <v>61</v>
      </c>
      <c r="AD546" s="250">
        <f>T546-H546</f>
        <v>-63400</v>
      </c>
      <c r="AE546" s="678" t="s">
        <v>62</v>
      </c>
      <c r="AF546" s="678"/>
      <c r="AG546" s="678"/>
      <c r="AH546" s="679"/>
    </row>
    <row r="547" spans="1:34" s="332" customFormat="1" ht="303" customHeight="1" x14ac:dyDescent="0.25">
      <c r="A547" s="585"/>
      <c r="B547" s="706"/>
      <c r="C547" s="765"/>
      <c r="D547" s="698"/>
      <c r="E547" s="696"/>
      <c r="F547" s="486"/>
      <c r="G547" s="249" t="s">
        <v>50</v>
      </c>
      <c r="H547" s="250">
        <v>1600</v>
      </c>
      <c r="I547" s="252" t="s">
        <v>27</v>
      </c>
      <c r="J547" s="255">
        <f>H547</f>
        <v>1600</v>
      </c>
      <c r="K547" s="409">
        <f>H548</f>
        <v>23400</v>
      </c>
      <c r="L547" s="1033">
        <f>H549</f>
        <v>40000</v>
      </c>
      <c r="M547" s="585"/>
      <c r="N547" s="706"/>
      <c r="O547" s="765"/>
      <c r="P547" s="698"/>
      <c r="Q547" s="696"/>
      <c r="R547" s="486"/>
      <c r="S547" s="249" t="s">
        <v>50</v>
      </c>
      <c r="T547" s="250">
        <v>1600</v>
      </c>
      <c r="U547" s="252" t="s">
        <v>27</v>
      </c>
      <c r="V547" s="255">
        <f>T547</f>
        <v>1600</v>
      </c>
      <c r="W547" s="409"/>
      <c r="X547" s="409"/>
      <c r="Y547" s="696"/>
      <c r="Z547" s="698"/>
      <c r="AA547" s="696"/>
      <c r="AB547" s="486"/>
      <c r="AC547" s="249" t="s">
        <v>50</v>
      </c>
      <c r="AD547" s="250">
        <f>T547-H547</f>
        <v>0</v>
      </c>
      <c r="AE547" s="252" t="s">
        <v>27</v>
      </c>
      <c r="AF547" s="255">
        <f>AD547</f>
        <v>0</v>
      </c>
      <c r="AG547" s="409">
        <f>AD548</f>
        <v>-23400</v>
      </c>
      <c r="AH547" s="409">
        <f>AD549</f>
        <v>-40000</v>
      </c>
    </row>
    <row r="548" spans="1:34" s="332" customFormat="1" ht="63" customHeight="1" x14ac:dyDescent="0.25">
      <c r="A548" s="585"/>
      <c r="B548" s="580"/>
      <c r="C548" s="765"/>
      <c r="D548" s="698"/>
      <c r="E548" s="302"/>
      <c r="F548" s="486"/>
      <c r="G548" s="249" t="s">
        <v>51</v>
      </c>
      <c r="H548" s="250">
        <v>23400</v>
      </c>
      <c r="I548" s="678" t="s">
        <v>256</v>
      </c>
      <c r="J548" s="678"/>
      <c r="K548" s="678"/>
      <c r="L548" s="678"/>
      <c r="M548" s="585"/>
      <c r="N548" s="580"/>
      <c r="O548" s="765"/>
      <c r="P548" s="698"/>
      <c r="Q548" s="302"/>
      <c r="R548" s="486"/>
      <c r="S548" s="249"/>
      <c r="T548" s="250"/>
      <c r="U548" s="678" t="s">
        <v>256</v>
      </c>
      <c r="V548" s="678"/>
      <c r="W548" s="678"/>
      <c r="X548" s="679"/>
      <c r="Y548" s="696"/>
      <c r="Z548" s="698"/>
      <c r="AA548" s="302"/>
      <c r="AB548" s="486"/>
      <c r="AC548" s="249" t="s">
        <v>51</v>
      </c>
      <c r="AD548" s="250">
        <f>T548-H548</f>
        <v>-23400</v>
      </c>
      <c r="AE548" s="678" t="s">
        <v>256</v>
      </c>
      <c r="AF548" s="678"/>
      <c r="AG548" s="678"/>
      <c r="AH548" s="679"/>
    </row>
    <row r="549" spans="1:34" s="332" customFormat="1" ht="101.25" customHeight="1" x14ac:dyDescent="0.25">
      <c r="A549" s="585"/>
      <c r="B549" s="580"/>
      <c r="C549" s="765"/>
      <c r="D549" s="246"/>
      <c r="E549" s="302"/>
      <c r="F549" s="486"/>
      <c r="G549" s="249" t="s">
        <v>52</v>
      </c>
      <c r="H549" s="250">
        <v>40000</v>
      </c>
      <c r="I549" s="252" t="s">
        <v>265</v>
      </c>
      <c r="J549" s="255">
        <v>1</v>
      </c>
      <c r="K549" s="409">
        <v>1</v>
      </c>
      <c r="L549" s="1005">
        <v>1</v>
      </c>
      <c r="M549" s="585"/>
      <c r="N549" s="580"/>
      <c r="O549" s="765"/>
      <c r="P549" s="246"/>
      <c r="Q549" s="302"/>
      <c r="R549" s="486"/>
      <c r="S549" s="249"/>
      <c r="T549" s="250"/>
      <c r="U549" s="252" t="s">
        <v>265</v>
      </c>
      <c r="V549" s="255">
        <v>1</v>
      </c>
      <c r="W549" s="409"/>
      <c r="X549" s="409"/>
      <c r="Y549" s="302"/>
      <c r="Z549" s="246"/>
      <c r="AA549" s="302"/>
      <c r="AB549" s="486"/>
      <c r="AC549" s="249" t="s">
        <v>52</v>
      </c>
      <c r="AD549" s="250">
        <f>T549-H549</f>
        <v>-40000</v>
      </c>
      <c r="AE549" s="252" t="s">
        <v>265</v>
      </c>
      <c r="AF549" s="18">
        <f>V549-J549</f>
        <v>0</v>
      </c>
      <c r="AG549" s="18">
        <f t="shared" ref="AG549:AG550" si="320">W549-K549</f>
        <v>-1</v>
      </c>
      <c r="AH549" s="18">
        <f t="shared" ref="AH549:AH550" si="321">X549-L549</f>
        <v>-1</v>
      </c>
    </row>
    <row r="550" spans="1:34" s="332" customFormat="1" ht="111" customHeight="1" x14ac:dyDescent="0.25">
      <c r="A550" s="585"/>
      <c r="B550" s="580"/>
      <c r="C550" s="248"/>
      <c r="D550" s="246"/>
      <c r="E550" s="302"/>
      <c r="F550" s="486"/>
      <c r="G550" s="430"/>
      <c r="H550" s="431"/>
      <c r="I550" s="252" t="s">
        <v>28</v>
      </c>
      <c r="J550" s="255">
        <v>0</v>
      </c>
      <c r="K550" s="409">
        <v>100</v>
      </c>
      <c r="L550" s="1005">
        <v>100</v>
      </c>
      <c r="M550" s="585"/>
      <c r="N550" s="580"/>
      <c r="O550" s="248"/>
      <c r="P550" s="246"/>
      <c r="Q550" s="302"/>
      <c r="R550" s="486"/>
      <c r="S550" s="430"/>
      <c r="T550" s="431"/>
      <c r="U550" s="252" t="s">
        <v>28</v>
      </c>
      <c r="V550" s="255">
        <v>0</v>
      </c>
      <c r="W550" s="409"/>
      <c r="X550" s="409"/>
      <c r="Y550" s="302"/>
      <c r="Z550" s="246"/>
      <c r="AA550" s="302"/>
      <c r="AB550" s="486"/>
      <c r="AC550" s="430"/>
      <c r="AD550" s="431"/>
      <c r="AE550" s="252" t="s">
        <v>28</v>
      </c>
      <c r="AF550" s="18">
        <f>V550-J550</f>
        <v>0</v>
      </c>
      <c r="AG550" s="18">
        <f t="shared" si="320"/>
        <v>-100</v>
      </c>
      <c r="AH550" s="18">
        <f t="shared" si="321"/>
        <v>-100</v>
      </c>
    </row>
    <row r="551" spans="1:34" s="332" customFormat="1" ht="70.5" customHeight="1" x14ac:dyDescent="0.25">
      <c r="A551" s="585"/>
      <c r="B551" s="580"/>
      <c r="C551" s="248"/>
      <c r="D551" s="246"/>
      <c r="E551" s="302"/>
      <c r="F551" s="486"/>
      <c r="G551" s="430"/>
      <c r="H551" s="431"/>
      <c r="I551" s="678" t="s">
        <v>258</v>
      </c>
      <c r="J551" s="678"/>
      <c r="K551" s="678"/>
      <c r="L551" s="678"/>
      <c r="M551" s="585"/>
      <c r="N551" s="580"/>
      <c r="O551" s="248"/>
      <c r="P551" s="246"/>
      <c r="Q551" s="302"/>
      <c r="R551" s="486"/>
      <c r="S551" s="430"/>
      <c r="T551" s="431"/>
      <c r="U551" s="678" t="s">
        <v>258</v>
      </c>
      <c r="V551" s="678"/>
      <c r="W551" s="678"/>
      <c r="X551" s="679"/>
      <c r="Y551" s="302"/>
      <c r="Z551" s="246"/>
      <c r="AA551" s="302"/>
      <c r="AB551" s="486"/>
      <c r="AC551" s="430"/>
      <c r="AD551" s="431"/>
      <c r="AE551" s="678" t="s">
        <v>258</v>
      </c>
      <c r="AF551" s="678"/>
      <c r="AG551" s="678"/>
      <c r="AH551" s="679"/>
    </row>
    <row r="552" spans="1:34" s="332" customFormat="1" ht="177.75" customHeight="1" x14ac:dyDescent="0.25">
      <c r="A552" s="585"/>
      <c r="B552" s="580"/>
      <c r="C552" s="248"/>
      <c r="D552" s="246"/>
      <c r="E552" s="302"/>
      <c r="F552" s="486"/>
      <c r="G552" s="430"/>
      <c r="H552" s="431"/>
      <c r="I552" s="482" t="s">
        <v>29</v>
      </c>
      <c r="J552" s="409">
        <f>J547/J549</f>
        <v>1600</v>
      </c>
      <c r="K552" s="409">
        <f>K547/K549</f>
        <v>23400</v>
      </c>
      <c r="L552" s="1033">
        <f>L547/L549</f>
        <v>40000</v>
      </c>
      <c r="M552" s="585"/>
      <c r="N552" s="580"/>
      <c r="O552" s="248"/>
      <c r="P552" s="246"/>
      <c r="Q552" s="302"/>
      <c r="R552" s="486"/>
      <c r="S552" s="430"/>
      <c r="T552" s="431"/>
      <c r="U552" s="482" t="s">
        <v>29</v>
      </c>
      <c r="V552" s="409">
        <f>V547/V549</f>
        <v>1600</v>
      </c>
      <c r="W552" s="409"/>
      <c r="X552" s="409"/>
      <c r="Y552" s="302"/>
      <c r="Z552" s="246"/>
      <c r="AA552" s="302"/>
      <c r="AB552" s="486"/>
      <c r="AC552" s="430"/>
      <c r="AD552" s="431"/>
      <c r="AE552" s="482" t="s">
        <v>29</v>
      </c>
      <c r="AF552" s="18">
        <f>V552-J552</f>
        <v>0</v>
      </c>
      <c r="AG552" s="18">
        <f t="shared" ref="AG552" si="322">W552-K552</f>
        <v>-23400</v>
      </c>
      <c r="AH552" s="18">
        <f t="shared" ref="AH552" si="323">X552-L552</f>
        <v>-40000</v>
      </c>
    </row>
    <row r="553" spans="1:34" s="332" customFormat="1" ht="51" customHeight="1" x14ac:dyDescent="0.25">
      <c r="A553" s="585"/>
      <c r="B553" s="580"/>
      <c r="C553" s="248"/>
      <c r="D553" s="246"/>
      <c r="E553" s="302"/>
      <c r="F553" s="486"/>
      <c r="G553" s="430"/>
      <c r="H553" s="431"/>
      <c r="I553" s="678" t="s">
        <v>123</v>
      </c>
      <c r="J553" s="678"/>
      <c r="K553" s="678"/>
      <c r="L553" s="678"/>
      <c r="M553" s="585"/>
      <c r="N553" s="580"/>
      <c r="O553" s="248"/>
      <c r="P553" s="246"/>
      <c r="Q553" s="302"/>
      <c r="R553" s="486"/>
      <c r="S553" s="430"/>
      <c r="T553" s="431"/>
      <c r="U553" s="678" t="s">
        <v>123</v>
      </c>
      <c r="V553" s="678"/>
      <c r="W553" s="678"/>
      <c r="X553" s="679"/>
      <c r="Y553" s="302"/>
      <c r="Z553" s="246"/>
      <c r="AA553" s="302"/>
      <c r="AB553" s="486"/>
      <c r="AC553" s="430"/>
      <c r="AD553" s="431"/>
      <c r="AE553" s="678" t="s">
        <v>123</v>
      </c>
      <c r="AF553" s="678"/>
      <c r="AG553" s="678"/>
      <c r="AH553" s="679"/>
    </row>
    <row r="554" spans="1:34" s="332" customFormat="1" ht="100.5" customHeight="1" x14ac:dyDescent="0.25">
      <c r="A554" s="451"/>
      <c r="B554" s="586"/>
      <c r="C554" s="1023"/>
      <c r="D554" s="302"/>
      <c r="E554" s="302"/>
      <c r="F554" s="486"/>
      <c r="G554" s="430"/>
      <c r="H554" s="431"/>
      <c r="I554" s="484" t="s">
        <v>204</v>
      </c>
      <c r="J554" s="488">
        <v>2.5</v>
      </c>
      <c r="K554" s="488">
        <v>38.5</v>
      </c>
      <c r="L554" s="1034">
        <v>100</v>
      </c>
      <c r="M554" s="451"/>
      <c r="N554" s="586"/>
      <c r="O554" s="1023"/>
      <c r="P554" s="302"/>
      <c r="Q554" s="302"/>
      <c r="R554" s="486"/>
      <c r="S554" s="430"/>
      <c r="T554" s="431"/>
      <c r="U554" s="484" t="s">
        <v>204</v>
      </c>
      <c r="V554" s="488">
        <v>2.5</v>
      </c>
      <c r="W554" s="488"/>
      <c r="X554" s="488"/>
      <c r="Y554" s="487"/>
      <c r="Z554" s="302"/>
      <c r="AA554" s="302"/>
      <c r="AB554" s="486"/>
      <c r="AC554" s="430"/>
      <c r="AD554" s="431"/>
      <c r="AE554" s="484" t="s">
        <v>204</v>
      </c>
      <c r="AF554" s="18">
        <f>V554-J554</f>
        <v>0</v>
      </c>
      <c r="AG554" s="18">
        <f t="shared" ref="AG554" si="324">W554-K554</f>
        <v>-38.5</v>
      </c>
      <c r="AH554" s="18">
        <f t="shared" ref="AH554" si="325">X554-L554</f>
        <v>-100</v>
      </c>
    </row>
    <row r="555" spans="1:34" s="332" customFormat="1" ht="46.5" customHeight="1" x14ac:dyDescent="0.25">
      <c r="A555" s="585"/>
      <c r="B555" s="579"/>
      <c r="C555" s="466"/>
      <c r="D555" s="366"/>
      <c r="E555" s="708" t="s">
        <v>30</v>
      </c>
      <c r="F555" s="708"/>
      <c r="G555" s="335" t="s">
        <v>61</v>
      </c>
      <c r="H555" s="336">
        <f>H556+H557+H558</f>
        <v>155554.09999999998</v>
      </c>
      <c r="I555" s="489"/>
      <c r="J555" s="490"/>
      <c r="K555" s="490"/>
      <c r="L555" s="491"/>
      <c r="M555" s="585"/>
      <c r="N555" s="579"/>
      <c r="O555" s="466"/>
      <c r="P555" s="366"/>
      <c r="Q555" s="708" t="s">
        <v>30</v>
      </c>
      <c r="R555" s="708"/>
      <c r="S555" s="335" t="s">
        <v>61</v>
      </c>
      <c r="T555" s="370">
        <f>T556+T557+T558</f>
        <v>86676.2</v>
      </c>
      <c r="U555" s="489"/>
      <c r="V555" s="490"/>
      <c r="W555" s="490"/>
      <c r="X555" s="491"/>
      <c r="Y555" s="466"/>
      <c r="Z555" s="366"/>
      <c r="AA555" s="708" t="s">
        <v>30</v>
      </c>
      <c r="AB555" s="708"/>
      <c r="AC555" s="335" t="s">
        <v>61</v>
      </c>
      <c r="AD555" s="370">
        <f>AD556+AD557+AD558</f>
        <v>-68877.899999999994</v>
      </c>
      <c r="AE555" s="489"/>
      <c r="AF555" s="490"/>
      <c r="AG555" s="490"/>
      <c r="AH555" s="491"/>
    </row>
    <row r="556" spans="1:34" s="332" customFormat="1" ht="46.5" customHeight="1" x14ac:dyDescent="0.25">
      <c r="A556" s="430"/>
      <c r="B556" s="445"/>
      <c r="C556" s="322"/>
      <c r="D556" s="305"/>
      <c r="E556" s="446"/>
      <c r="F556" s="420"/>
      <c r="G556" s="345" t="s">
        <v>50</v>
      </c>
      <c r="H556" s="346">
        <f>H560</f>
        <v>30240</v>
      </c>
      <c r="I556" s="492"/>
      <c r="J556" s="448"/>
      <c r="K556" s="448"/>
      <c r="L556" s="449"/>
      <c r="M556" s="430"/>
      <c r="N556" s="445"/>
      <c r="O556" s="322"/>
      <c r="P556" s="305"/>
      <c r="Q556" s="446"/>
      <c r="R556" s="420"/>
      <c r="S556" s="345" t="s">
        <v>50</v>
      </c>
      <c r="T556" s="374">
        <f>T560</f>
        <v>30240</v>
      </c>
      <c r="U556" s="492"/>
      <c r="V556" s="448"/>
      <c r="W556" s="448"/>
      <c r="X556" s="449"/>
      <c r="Y556" s="322"/>
      <c r="Z556" s="305"/>
      <c r="AA556" s="446"/>
      <c r="AB556" s="420"/>
      <c r="AC556" s="345" t="s">
        <v>50</v>
      </c>
      <c r="AD556" s="374">
        <f>AD560</f>
        <v>0</v>
      </c>
      <c r="AE556" s="492"/>
      <c r="AF556" s="448"/>
      <c r="AG556" s="448"/>
      <c r="AH556" s="449"/>
    </row>
    <row r="557" spans="1:34" s="332" customFormat="1" ht="46.5" customHeight="1" x14ac:dyDescent="0.25">
      <c r="A557" s="430"/>
      <c r="B557" s="445"/>
      <c r="C557" s="322"/>
      <c r="D557" s="305"/>
      <c r="E557" s="446"/>
      <c r="F557" s="420"/>
      <c r="G557" s="345" t="s">
        <v>51</v>
      </c>
      <c r="H557" s="346">
        <f>H561</f>
        <v>53557.9</v>
      </c>
      <c r="I557" s="492"/>
      <c r="J557" s="448"/>
      <c r="K557" s="448"/>
      <c r="L557" s="449"/>
      <c r="M557" s="430"/>
      <c r="N557" s="445"/>
      <c r="O557" s="322"/>
      <c r="P557" s="305"/>
      <c r="Q557" s="446"/>
      <c r="R557" s="420"/>
      <c r="S557" s="345" t="s">
        <v>51</v>
      </c>
      <c r="T557" s="374">
        <f>T561</f>
        <v>24680</v>
      </c>
      <c r="U557" s="492"/>
      <c r="V557" s="448"/>
      <c r="W557" s="448"/>
      <c r="X557" s="449"/>
      <c r="Y557" s="322"/>
      <c r="Z557" s="305"/>
      <c r="AA557" s="446"/>
      <c r="AB557" s="420"/>
      <c r="AC557" s="345" t="s">
        <v>51</v>
      </c>
      <c r="AD557" s="374">
        <f>AD561</f>
        <v>-28877.9</v>
      </c>
      <c r="AE557" s="492"/>
      <c r="AF557" s="448"/>
      <c r="AG557" s="448"/>
      <c r="AH557" s="449"/>
    </row>
    <row r="558" spans="1:34" s="332" customFormat="1" ht="46.5" customHeight="1" x14ac:dyDescent="0.25">
      <c r="A558" s="430"/>
      <c r="B558" s="445"/>
      <c r="C558" s="322"/>
      <c r="D558" s="305"/>
      <c r="E558" s="446"/>
      <c r="F558" s="420"/>
      <c r="G558" s="345" t="s">
        <v>52</v>
      </c>
      <c r="H558" s="346">
        <f>H562</f>
        <v>71756.2</v>
      </c>
      <c r="I558" s="492"/>
      <c r="J558" s="448"/>
      <c r="K558" s="448"/>
      <c r="L558" s="449"/>
      <c r="M558" s="430"/>
      <c r="N558" s="445"/>
      <c r="O558" s="322"/>
      <c r="P558" s="305"/>
      <c r="Q558" s="446"/>
      <c r="R558" s="420"/>
      <c r="S558" s="345" t="s">
        <v>52</v>
      </c>
      <c r="T558" s="374">
        <f>T562</f>
        <v>31756.199999999997</v>
      </c>
      <c r="U558" s="492"/>
      <c r="V558" s="448"/>
      <c r="W558" s="448"/>
      <c r="X558" s="449"/>
      <c r="Y558" s="322"/>
      <c r="Z558" s="305"/>
      <c r="AA558" s="446"/>
      <c r="AB558" s="420"/>
      <c r="AC558" s="345" t="s">
        <v>52</v>
      </c>
      <c r="AD558" s="374">
        <f>AD562</f>
        <v>-40000</v>
      </c>
      <c r="AE558" s="492"/>
      <c r="AF558" s="448"/>
      <c r="AG558" s="448"/>
      <c r="AH558" s="449"/>
    </row>
    <row r="559" spans="1:34" s="332" customFormat="1" ht="46.5" customHeight="1" x14ac:dyDescent="0.25">
      <c r="A559" s="430"/>
      <c r="B559" s="445"/>
      <c r="C559" s="445"/>
      <c r="D559" s="305"/>
      <c r="E559" s="705" t="s">
        <v>93</v>
      </c>
      <c r="F559" s="705"/>
      <c r="G559" s="350" t="s">
        <v>61</v>
      </c>
      <c r="H559" s="346">
        <f>H560+H561+H562</f>
        <v>155554.09999999998</v>
      </c>
      <c r="I559" s="493"/>
      <c r="J559" s="413"/>
      <c r="K559" s="413"/>
      <c r="L559" s="393"/>
      <c r="M559" s="430"/>
      <c r="N559" s="445"/>
      <c r="O559" s="445"/>
      <c r="P559" s="305"/>
      <c r="Q559" s="705" t="s">
        <v>93</v>
      </c>
      <c r="R559" s="705"/>
      <c r="S559" s="350" t="s">
        <v>61</v>
      </c>
      <c r="T559" s="374">
        <f>T560+T561+T562</f>
        <v>86676.2</v>
      </c>
      <c r="U559" s="493"/>
      <c r="V559" s="413"/>
      <c r="W559" s="413"/>
      <c r="X559" s="393"/>
      <c r="Y559" s="445"/>
      <c r="Z559" s="305"/>
      <c r="AA559" s="705" t="s">
        <v>93</v>
      </c>
      <c r="AB559" s="705"/>
      <c r="AC559" s="350" t="s">
        <v>61</v>
      </c>
      <c r="AD559" s="374">
        <f>AD560+AD561+AD562</f>
        <v>-68877.899999999994</v>
      </c>
      <c r="AE559" s="493"/>
      <c r="AF559" s="413"/>
      <c r="AG559" s="413"/>
      <c r="AH559" s="393"/>
    </row>
    <row r="560" spans="1:34" s="332" customFormat="1" ht="46.5" customHeight="1" x14ac:dyDescent="0.25">
      <c r="A560" s="430"/>
      <c r="B560" s="445"/>
      <c r="C560" s="322"/>
      <c r="D560" s="305"/>
      <c r="E560" s="446"/>
      <c r="F560" s="420"/>
      <c r="G560" s="345" t="s">
        <v>50</v>
      </c>
      <c r="H560" s="346">
        <f>H523+H531+H539+H547</f>
        <v>30240</v>
      </c>
      <c r="I560" s="492"/>
      <c r="J560" s="448"/>
      <c r="K560" s="448"/>
      <c r="L560" s="449"/>
      <c r="M560" s="430"/>
      <c r="N560" s="445"/>
      <c r="O560" s="322"/>
      <c r="P560" s="305"/>
      <c r="Q560" s="446"/>
      <c r="R560" s="420"/>
      <c r="S560" s="345" t="s">
        <v>50</v>
      </c>
      <c r="T560" s="374">
        <f>T523+T531+T539+T547</f>
        <v>30240</v>
      </c>
      <c r="U560" s="492"/>
      <c r="V560" s="448"/>
      <c r="W560" s="448"/>
      <c r="X560" s="449"/>
      <c r="Y560" s="322"/>
      <c r="Z560" s="305"/>
      <c r="AA560" s="446"/>
      <c r="AB560" s="420"/>
      <c r="AC560" s="345" t="s">
        <v>50</v>
      </c>
      <c r="AD560" s="374">
        <f>AD523+AD531+AD539+AD547</f>
        <v>0</v>
      </c>
      <c r="AE560" s="492"/>
      <c r="AF560" s="448"/>
      <c r="AG560" s="448"/>
      <c r="AH560" s="449"/>
    </row>
    <row r="561" spans="1:34" s="332" customFormat="1" ht="46.5" customHeight="1" x14ac:dyDescent="0.25">
      <c r="A561" s="430"/>
      <c r="B561" s="445"/>
      <c r="C561" s="322"/>
      <c r="D561" s="305"/>
      <c r="E561" s="446"/>
      <c r="F561" s="420"/>
      <c r="G561" s="345" t="s">
        <v>51</v>
      </c>
      <c r="H561" s="346">
        <f>H524+H532+H540+H548</f>
        <v>53557.9</v>
      </c>
      <c r="I561" s="492"/>
      <c r="J561" s="448"/>
      <c r="K561" s="448"/>
      <c r="L561" s="449"/>
      <c r="M561" s="430"/>
      <c r="N561" s="445"/>
      <c r="O561" s="322"/>
      <c r="P561" s="305"/>
      <c r="Q561" s="446"/>
      <c r="R561" s="420"/>
      <c r="S561" s="345" t="s">
        <v>51</v>
      </c>
      <c r="T561" s="374">
        <f>T524+T532+T540+T548</f>
        <v>24680</v>
      </c>
      <c r="U561" s="492"/>
      <c r="V561" s="448"/>
      <c r="W561" s="448"/>
      <c r="X561" s="449"/>
      <c r="Y561" s="322"/>
      <c r="Z561" s="305"/>
      <c r="AA561" s="446"/>
      <c r="AB561" s="420"/>
      <c r="AC561" s="345" t="s">
        <v>51</v>
      </c>
      <c r="AD561" s="374">
        <f>AD524+AD532+AD540+AD548</f>
        <v>-28877.9</v>
      </c>
      <c r="AE561" s="492"/>
      <c r="AF561" s="448"/>
      <c r="AG561" s="448"/>
      <c r="AH561" s="449"/>
    </row>
    <row r="562" spans="1:34" s="332" customFormat="1" ht="46.5" customHeight="1" x14ac:dyDescent="0.25">
      <c r="A562" s="451"/>
      <c r="B562" s="452"/>
      <c r="C562" s="453"/>
      <c r="D562" s="313"/>
      <c r="E562" s="454"/>
      <c r="F562" s="494"/>
      <c r="G562" s="357" t="s">
        <v>52</v>
      </c>
      <c r="H562" s="358">
        <f>H525+H533+H541+H549</f>
        <v>71756.2</v>
      </c>
      <c r="I562" s="495"/>
      <c r="J562" s="456"/>
      <c r="K562" s="456"/>
      <c r="L562" s="457"/>
      <c r="M562" s="451"/>
      <c r="N562" s="452"/>
      <c r="O562" s="453"/>
      <c r="P562" s="313"/>
      <c r="Q562" s="454"/>
      <c r="R562" s="494"/>
      <c r="S562" s="357" t="s">
        <v>52</v>
      </c>
      <c r="T562" s="388">
        <f>T525+T533+T541+T549</f>
        <v>31756.199999999997</v>
      </c>
      <c r="U562" s="495"/>
      <c r="V562" s="456"/>
      <c r="W562" s="456"/>
      <c r="X562" s="457"/>
      <c r="Y562" s="453"/>
      <c r="Z562" s="313"/>
      <c r="AA562" s="454"/>
      <c r="AB562" s="494"/>
      <c r="AC562" s="357" t="s">
        <v>52</v>
      </c>
      <c r="AD562" s="388">
        <f>AD525+AD533+AD541+AD549</f>
        <v>-40000</v>
      </c>
      <c r="AE562" s="495"/>
      <c r="AF562" s="456"/>
      <c r="AG562" s="456"/>
      <c r="AH562" s="457"/>
    </row>
    <row r="563" spans="1:34" s="332" customFormat="1" ht="46.5" customHeight="1" x14ac:dyDescent="0.25">
      <c r="A563" s="434"/>
      <c r="B563" s="466"/>
      <c r="C563" s="444"/>
      <c r="D563" s="298"/>
      <c r="E563" s="721" t="s">
        <v>132</v>
      </c>
      <c r="F563" s="721"/>
      <c r="G563" s="335" t="s">
        <v>61</v>
      </c>
      <c r="H563" s="336">
        <f>H564+H565+H566</f>
        <v>681149.10000000009</v>
      </c>
      <c r="I563" s="496"/>
      <c r="J563" s="497"/>
      <c r="K563" s="497"/>
      <c r="L563" s="498"/>
      <c r="M563" s="434"/>
      <c r="N563" s="466"/>
      <c r="O563" s="444"/>
      <c r="P563" s="298"/>
      <c r="Q563" s="721" t="s">
        <v>132</v>
      </c>
      <c r="R563" s="721"/>
      <c r="S563" s="335" t="s">
        <v>61</v>
      </c>
      <c r="T563" s="336">
        <f>T564+T565+T566</f>
        <v>766688</v>
      </c>
      <c r="U563" s="496"/>
      <c r="V563" s="497"/>
      <c r="W563" s="497"/>
      <c r="X563" s="498"/>
      <c r="Y563" s="444"/>
      <c r="Z563" s="298"/>
      <c r="AA563" s="721" t="s">
        <v>132</v>
      </c>
      <c r="AB563" s="721"/>
      <c r="AC563" s="335" t="s">
        <v>61</v>
      </c>
      <c r="AD563" s="336">
        <f>AD564+AD565+AD566</f>
        <v>85538.900000000023</v>
      </c>
      <c r="AE563" s="496"/>
      <c r="AF563" s="497"/>
      <c r="AG563" s="497"/>
      <c r="AH563" s="498"/>
    </row>
    <row r="564" spans="1:34" s="332" customFormat="1" ht="46.5" customHeight="1" x14ac:dyDescent="0.25">
      <c r="A564" s="430"/>
      <c r="B564" s="445"/>
      <c r="C564" s="322"/>
      <c r="D564" s="304"/>
      <c r="E564" s="343"/>
      <c r="F564" s="351"/>
      <c r="G564" s="345" t="s">
        <v>50</v>
      </c>
      <c r="H564" s="346">
        <f>H568+H572</f>
        <v>196482.6</v>
      </c>
      <c r="I564" s="447"/>
      <c r="J564" s="448"/>
      <c r="K564" s="448"/>
      <c r="L564" s="449"/>
      <c r="M564" s="430"/>
      <c r="N564" s="445"/>
      <c r="O564" s="322"/>
      <c r="P564" s="304"/>
      <c r="Q564" s="343"/>
      <c r="R564" s="351"/>
      <c r="S564" s="345" t="s">
        <v>50</v>
      </c>
      <c r="T564" s="346">
        <f>T568+T572</f>
        <v>196482.6</v>
      </c>
      <c r="U564" s="447"/>
      <c r="V564" s="448"/>
      <c r="W564" s="448"/>
      <c r="X564" s="449"/>
      <c r="Y564" s="322"/>
      <c r="Z564" s="304"/>
      <c r="AA564" s="343"/>
      <c r="AB564" s="351"/>
      <c r="AC564" s="345" t="s">
        <v>50</v>
      </c>
      <c r="AD564" s="346">
        <f>AD568+AD572</f>
        <v>0</v>
      </c>
      <c r="AE564" s="447"/>
      <c r="AF564" s="448"/>
      <c r="AG564" s="448"/>
      <c r="AH564" s="449"/>
    </row>
    <row r="565" spans="1:34" s="332" customFormat="1" ht="46.5" customHeight="1" x14ac:dyDescent="0.25">
      <c r="A565" s="430"/>
      <c r="B565" s="445"/>
      <c r="C565" s="322"/>
      <c r="D565" s="304"/>
      <c r="E565" s="343"/>
      <c r="F565" s="351"/>
      <c r="G565" s="345" t="s">
        <v>51</v>
      </c>
      <c r="H565" s="346">
        <f>H569+H573</f>
        <v>228600.8</v>
      </c>
      <c r="I565" s="447"/>
      <c r="J565" s="448"/>
      <c r="K565" s="448"/>
      <c r="L565" s="449"/>
      <c r="M565" s="430"/>
      <c r="N565" s="445"/>
      <c r="O565" s="322"/>
      <c r="P565" s="304"/>
      <c r="Q565" s="343"/>
      <c r="R565" s="351"/>
      <c r="S565" s="345" t="s">
        <v>51</v>
      </c>
      <c r="T565" s="346">
        <f>T569+T573</f>
        <v>314139.7</v>
      </c>
      <c r="U565" s="447"/>
      <c r="V565" s="448"/>
      <c r="W565" s="448"/>
      <c r="X565" s="449"/>
      <c r="Y565" s="322"/>
      <c r="Z565" s="304"/>
      <c r="AA565" s="343"/>
      <c r="AB565" s="351"/>
      <c r="AC565" s="345" t="s">
        <v>51</v>
      </c>
      <c r="AD565" s="346">
        <f>AD569+AD573</f>
        <v>85538.900000000023</v>
      </c>
      <c r="AE565" s="447"/>
      <c r="AF565" s="448"/>
      <c r="AG565" s="448"/>
      <c r="AH565" s="449"/>
    </row>
    <row r="566" spans="1:34" s="332" customFormat="1" ht="46.5" customHeight="1" x14ac:dyDescent="0.25">
      <c r="A566" s="430"/>
      <c r="B566" s="445"/>
      <c r="C566" s="322"/>
      <c r="D566" s="304"/>
      <c r="E566" s="343"/>
      <c r="F566" s="351"/>
      <c r="G566" s="345" t="s">
        <v>52</v>
      </c>
      <c r="H566" s="346">
        <f>H570+H574</f>
        <v>256065.7</v>
      </c>
      <c r="I566" s="447"/>
      <c r="J566" s="448"/>
      <c r="K566" s="448"/>
      <c r="L566" s="449"/>
      <c r="M566" s="430"/>
      <c r="N566" s="445"/>
      <c r="O566" s="322"/>
      <c r="P566" s="304"/>
      <c r="Q566" s="343"/>
      <c r="R566" s="351"/>
      <c r="S566" s="345" t="s">
        <v>52</v>
      </c>
      <c r="T566" s="346">
        <f>T570+T574</f>
        <v>256065.7</v>
      </c>
      <c r="U566" s="447"/>
      <c r="V566" s="448"/>
      <c r="W566" s="448"/>
      <c r="X566" s="449"/>
      <c r="Y566" s="322"/>
      <c r="Z566" s="304"/>
      <c r="AA566" s="343"/>
      <c r="AB566" s="351"/>
      <c r="AC566" s="345" t="s">
        <v>52</v>
      </c>
      <c r="AD566" s="346">
        <f>AD570+AD574</f>
        <v>0</v>
      </c>
      <c r="AE566" s="447"/>
      <c r="AF566" s="448"/>
      <c r="AG566" s="448"/>
      <c r="AH566" s="449"/>
    </row>
    <row r="567" spans="1:34" s="332" customFormat="1" ht="46.5" customHeight="1" x14ac:dyDescent="0.25">
      <c r="A567" s="430"/>
      <c r="B567" s="445"/>
      <c r="C567" s="322"/>
      <c r="D567" s="304"/>
      <c r="E567" s="723" t="s">
        <v>93</v>
      </c>
      <c r="F567" s="723"/>
      <c r="G567" s="350" t="s">
        <v>61</v>
      </c>
      <c r="H567" s="346">
        <f>H568+H569+H570</f>
        <v>601705.39999999991</v>
      </c>
      <c r="I567" s="447"/>
      <c r="J567" s="448"/>
      <c r="K567" s="448"/>
      <c r="L567" s="449"/>
      <c r="M567" s="430"/>
      <c r="N567" s="445"/>
      <c r="O567" s="322"/>
      <c r="P567" s="304"/>
      <c r="Q567" s="723" t="s">
        <v>93</v>
      </c>
      <c r="R567" s="723"/>
      <c r="S567" s="350" t="s">
        <v>61</v>
      </c>
      <c r="T567" s="346">
        <f>T568+T569+T570</f>
        <v>704184.90000000014</v>
      </c>
      <c r="U567" s="447"/>
      <c r="V567" s="448"/>
      <c r="W567" s="448"/>
      <c r="X567" s="449"/>
      <c r="Y567" s="322"/>
      <c r="Z567" s="304"/>
      <c r="AA567" s="723" t="s">
        <v>93</v>
      </c>
      <c r="AB567" s="723"/>
      <c r="AC567" s="350" t="s">
        <v>61</v>
      </c>
      <c r="AD567" s="346">
        <f>AD568+AD569+AD570</f>
        <v>102479.50000000003</v>
      </c>
      <c r="AE567" s="447"/>
      <c r="AF567" s="448"/>
      <c r="AG567" s="448"/>
      <c r="AH567" s="449"/>
    </row>
    <row r="568" spans="1:34" s="332" customFormat="1" ht="46.5" customHeight="1" x14ac:dyDescent="0.25">
      <c r="A568" s="430"/>
      <c r="B568" s="445"/>
      <c r="C568" s="322"/>
      <c r="D568" s="304"/>
      <c r="E568" s="343"/>
      <c r="F568" s="351"/>
      <c r="G568" s="345" t="s">
        <v>50</v>
      </c>
      <c r="H568" s="346">
        <f>H470+H491+H514+H560</f>
        <v>171356.6</v>
      </c>
      <c r="I568" s="447"/>
      <c r="J568" s="448"/>
      <c r="K568" s="448"/>
      <c r="L568" s="449"/>
      <c r="M568" s="430"/>
      <c r="N568" s="445"/>
      <c r="O568" s="322"/>
      <c r="P568" s="304"/>
      <c r="Q568" s="343"/>
      <c r="R568" s="351"/>
      <c r="S568" s="345" t="s">
        <v>50</v>
      </c>
      <c r="T568" s="346">
        <f>T470+T491+T514+T560</f>
        <v>171356.6</v>
      </c>
      <c r="U568" s="447"/>
      <c r="V568" s="448"/>
      <c r="W568" s="448"/>
      <c r="X568" s="449"/>
      <c r="Y568" s="322"/>
      <c r="Z568" s="304"/>
      <c r="AA568" s="343"/>
      <c r="AB568" s="351"/>
      <c r="AC568" s="345" t="s">
        <v>50</v>
      </c>
      <c r="AD568" s="346">
        <f>AD470+AD491+AD514+AD560</f>
        <v>0</v>
      </c>
      <c r="AE568" s="447"/>
      <c r="AF568" s="448"/>
      <c r="AG568" s="448"/>
      <c r="AH568" s="449"/>
    </row>
    <row r="569" spans="1:34" s="332" customFormat="1" ht="46.5" customHeight="1" x14ac:dyDescent="0.25">
      <c r="A569" s="430"/>
      <c r="B569" s="445"/>
      <c r="C569" s="322"/>
      <c r="D569" s="304"/>
      <c r="E569" s="343"/>
      <c r="F569" s="351"/>
      <c r="G569" s="345" t="s">
        <v>51</v>
      </c>
      <c r="H569" s="346">
        <f>H471+H492+H515+H561</f>
        <v>202143.09999999998</v>
      </c>
      <c r="I569" s="447"/>
      <c r="J569" s="448"/>
      <c r="K569" s="448"/>
      <c r="L569" s="449"/>
      <c r="M569" s="430"/>
      <c r="N569" s="445"/>
      <c r="O569" s="322"/>
      <c r="P569" s="304"/>
      <c r="Q569" s="343"/>
      <c r="R569" s="351"/>
      <c r="S569" s="345" t="s">
        <v>51</v>
      </c>
      <c r="T569" s="346">
        <f>T471+T492+T515+T561</f>
        <v>304622.60000000003</v>
      </c>
      <c r="U569" s="447"/>
      <c r="V569" s="448"/>
      <c r="W569" s="448"/>
      <c r="X569" s="449"/>
      <c r="Y569" s="322"/>
      <c r="Z569" s="304"/>
      <c r="AA569" s="343"/>
      <c r="AB569" s="351"/>
      <c r="AC569" s="345" t="s">
        <v>51</v>
      </c>
      <c r="AD569" s="346">
        <f>AD471+AD492+AD515+AD561</f>
        <v>102479.50000000003</v>
      </c>
      <c r="AE569" s="447"/>
      <c r="AF569" s="448"/>
      <c r="AG569" s="448"/>
      <c r="AH569" s="449"/>
    </row>
    <row r="570" spans="1:34" s="332" customFormat="1" ht="46.5" customHeight="1" x14ac:dyDescent="0.25">
      <c r="A570" s="430"/>
      <c r="B570" s="445"/>
      <c r="C570" s="322"/>
      <c r="D570" s="304"/>
      <c r="E570" s="343"/>
      <c r="F570" s="351"/>
      <c r="G570" s="345" t="s">
        <v>52</v>
      </c>
      <c r="H570" s="346">
        <f>H472+H493+H516+H562</f>
        <v>228205.7</v>
      </c>
      <c r="I570" s="447"/>
      <c r="J570" s="448"/>
      <c r="K570" s="448"/>
      <c r="L570" s="449"/>
      <c r="M570" s="430"/>
      <c r="N570" s="445"/>
      <c r="O570" s="322"/>
      <c r="P570" s="304"/>
      <c r="Q570" s="343"/>
      <c r="R570" s="351"/>
      <c r="S570" s="345" t="s">
        <v>52</v>
      </c>
      <c r="T570" s="346">
        <f>T472+T493+T516+T562</f>
        <v>228205.7</v>
      </c>
      <c r="U570" s="447"/>
      <c r="V570" s="448"/>
      <c r="W570" s="448"/>
      <c r="X570" s="449"/>
      <c r="Y570" s="322"/>
      <c r="Z570" s="304"/>
      <c r="AA570" s="343"/>
      <c r="AB570" s="351"/>
      <c r="AC570" s="345" t="s">
        <v>52</v>
      </c>
      <c r="AD570" s="346">
        <f>AD472+AD493+AD516+AD562</f>
        <v>0</v>
      </c>
      <c r="AE570" s="447"/>
      <c r="AF570" s="448"/>
      <c r="AG570" s="448"/>
      <c r="AH570" s="449"/>
    </row>
    <row r="571" spans="1:34" s="332" customFormat="1" ht="46.5" customHeight="1" x14ac:dyDescent="0.25">
      <c r="A571" s="430"/>
      <c r="B571" s="445"/>
      <c r="C571" s="322"/>
      <c r="D571" s="304"/>
      <c r="E571" s="711" t="s">
        <v>280</v>
      </c>
      <c r="F571" s="711"/>
      <c r="G571" s="350" t="s">
        <v>61</v>
      </c>
      <c r="H571" s="346">
        <f>H572+H573+H574</f>
        <v>79443.7</v>
      </c>
      <c r="I571" s="447"/>
      <c r="J571" s="448"/>
      <c r="K571" s="448"/>
      <c r="L571" s="449"/>
      <c r="M571" s="430"/>
      <c r="N571" s="445"/>
      <c r="O571" s="322"/>
      <c r="P571" s="304"/>
      <c r="Q571" s="711" t="s">
        <v>280</v>
      </c>
      <c r="R571" s="711"/>
      <c r="S571" s="350" t="s">
        <v>61</v>
      </c>
      <c r="T571" s="346">
        <f>T572+T573+T574</f>
        <v>62503.100000000006</v>
      </c>
      <c r="U571" s="447"/>
      <c r="V571" s="448"/>
      <c r="W571" s="448"/>
      <c r="X571" s="449"/>
      <c r="Y571" s="322"/>
      <c r="Z571" s="304"/>
      <c r="AA571" s="711" t="s">
        <v>280</v>
      </c>
      <c r="AB571" s="711"/>
      <c r="AC571" s="350" t="s">
        <v>61</v>
      </c>
      <c r="AD571" s="346">
        <f>AD572+AD573+AD574</f>
        <v>-16940.599999999999</v>
      </c>
      <c r="AE571" s="447"/>
      <c r="AF571" s="448"/>
      <c r="AG571" s="448"/>
      <c r="AH571" s="449"/>
    </row>
    <row r="572" spans="1:34" s="332" customFormat="1" ht="46.5" customHeight="1" x14ac:dyDescent="0.25">
      <c r="A572" s="430"/>
      <c r="B572" s="445"/>
      <c r="C572" s="322"/>
      <c r="D572" s="304"/>
      <c r="E572" s="446"/>
      <c r="F572" s="305"/>
      <c r="G572" s="345" t="s">
        <v>50</v>
      </c>
      <c r="H572" s="346">
        <f>H474+H518</f>
        <v>25126</v>
      </c>
      <c r="I572" s="447"/>
      <c r="J572" s="448"/>
      <c r="K572" s="448"/>
      <c r="L572" s="449"/>
      <c r="M572" s="430"/>
      <c r="N572" s="445"/>
      <c r="O572" s="322"/>
      <c r="P572" s="304"/>
      <c r="Q572" s="446"/>
      <c r="R572" s="305"/>
      <c r="S572" s="345" t="s">
        <v>50</v>
      </c>
      <c r="T572" s="346">
        <f>T474+T518</f>
        <v>25126</v>
      </c>
      <c r="U572" s="447"/>
      <c r="V572" s="448"/>
      <c r="W572" s="448"/>
      <c r="X572" s="449"/>
      <c r="Y572" s="322"/>
      <c r="Z572" s="304"/>
      <c r="AA572" s="446"/>
      <c r="AB572" s="305"/>
      <c r="AC572" s="345" t="s">
        <v>50</v>
      </c>
      <c r="AD572" s="346">
        <f>AD474+AD518</f>
        <v>0</v>
      </c>
      <c r="AE572" s="447"/>
      <c r="AF572" s="448"/>
      <c r="AG572" s="448"/>
      <c r="AH572" s="449"/>
    </row>
    <row r="573" spans="1:34" s="332" customFormat="1" ht="46.5" customHeight="1" x14ac:dyDescent="0.25">
      <c r="A573" s="430"/>
      <c r="B573" s="445"/>
      <c r="C573" s="322"/>
      <c r="D573" s="304"/>
      <c r="E573" s="446"/>
      <c r="F573" s="305"/>
      <c r="G573" s="345" t="s">
        <v>51</v>
      </c>
      <c r="H573" s="346">
        <f>H475+H519</f>
        <v>26457.7</v>
      </c>
      <c r="I573" s="447"/>
      <c r="J573" s="448"/>
      <c r="K573" s="448"/>
      <c r="L573" s="449"/>
      <c r="M573" s="430"/>
      <c r="N573" s="445"/>
      <c r="O573" s="322"/>
      <c r="P573" s="304"/>
      <c r="Q573" s="446"/>
      <c r="R573" s="305"/>
      <c r="S573" s="345" t="s">
        <v>51</v>
      </c>
      <c r="T573" s="346">
        <f>T475+T519</f>
        <v>9517.1000000000022</v>
      </c>
      <c r="U573" s="447"/>
      <c r="V573" s="448"/>
      <c r="W573" s="448"/>
      <c r="X573" s="449"/>
      <c r="Y573" s="322"/>
      <c r="Z573" s="304"/>
      <c r="AA573" s="446"/>
      <c r="AB573" s="305"/>
      <c r="AC573" s="345" t="s">
        <v>51</v>
      </c>
      <c r="AD573" s="346">
        <f>AD475+AD519</f>
        <v>-16940.599999999999</v>
      </c>
      <c r="AE573" s="447"/>
      <c r="AF573" s="448"/>
      <c r="AG573" s="448"/>
      <c r="AH573" s="449"/>
    </row>
    <row r="574" spans="1:34" s="332" customFormat="1" ht="46.5" customHeight="1" x14ac:dyDescent="0.25">
      <c r="A574" s="451"/>
      <c r="B574" s="452"/>
      <c r="C574" s="453"/>
      <c r="D574" s="356"/>
      <c r="E574" s="499"/>
      <c r="F574" s="313"/>
      <c r="G574" s="357" t="s">
        <v>52</v>
      </c>
      <c r="H574" s="358">
        <f>H476+H520</f>
        <v>27860</v>
      </c>
      <c r="I574" s="455"/>
      <c r="J574" s="456"/>
      <c r="K574" s="456"/>
      <c r="L574" s="457"/>
      <c r="M574" s="451"/>
      <c r="N574" s="452"/>
      <c r="O574" s="453"/>
      <c r="P574" s="356"/>
      <c r="Q574" s="499"/>
      <c r="R574" s="313"/>
      <c r="S574" s="357" t="s">
        <v>52</v>
      </c>
      <c r="T574" s="358">
        <f>T476+T520</f>
        <v>27860.000000000004</v>
      </c>
      <c r="U574" s="455"/>
      <c r="V574" s="456"/>
      <c r="W574" s="456"/>
      <c r="X574" s="457"/>
      <c r="Y574" s="453"/>
      <c r="Z574" s="356"/>
      <c r="AA574" s="499"/>
      <c r="AB574" s="313"/>
      <c r="AC574" s="357" t="s">
        <v>52</v>
      </c>
      <c r="AD574" s="358">
        <f>AD476+AD520</f>
        <v>0</v>
      </c>
      <c r="AE574" s="455"/>
      <c r="AF574" s="456"/>
      <c r="AG574" s="456"/>
      <c r="AH574" s="457"/>
    </row>
    <row r="575" spans="1:34" s="332" customFormat="1" ht="46.5" customHeight="1" x14ac:dyDescent="0.25">
      <c r="A575" s="434"/>
      <c r="B575" s="466"/>
      <c r="C575" s="444"/>
      <c r="D575" s="298"/>
      <c r="E575" s="721" t="s">
        <v>31</v>
      </c>
      <c r="F575" s="721"/>
      <c r="G575" s="335" t="s">
        <v>61</v>
      </c>
      <c r="H575" s="336">
        <f>H576+H577+H578</f>
        <v>4670542.9000000004</v>
      </c>
      <c r="I575" s="496"/>
      <c r="J575" s="497"/>
      <c r="K575" s="497"/>
      <c r="L575" s="498"/>
      <c r="M575" s="434"/>
      <c r="N575" s="466"/>
      <c r="O575" s="444"/>
      <c r="P575" s="298"/>
      <c r="Q575" s="721" t="s">
        <v>31</v>
      </c>
      <c r="R575" s="721"/>
      <c r="S575" s="335" t="s">
        <v>61</v>
      </c>
      <c r="T575" s="336">
        <f>T576+T577+T578</f>
        <v>4244354.2</v>
      </c>
      <c r="U575" s="496"/>
      <c r="V575" s="497"/>
      <c r="W575" s="497"/>
      <c r="X575" s="498"/>
      <c r="Y575" s="444"/>
      <c r="Z575" s="298"/>
      <c r="AA575" s="721" t="s">
        <v>31</v>
      </c>
      <c r="AB575" s="721"/>
      <c r="AC575" s="335" t="s">
        <v>61</v>
      </c>
      <c r="AD575" s="336">
        <f>AD576+AD577+AD578</f>
        <v>-426188.69999999995</v>
      </c>
      <c r="AE575" s="496"/>
      <c r="AF575" s="497"/>
      <c r="AG575" s="497"/>
      <c r="AH575" s="498"/>
    </row>
    <row r="576" spans="1:34" s="332" customFormat="1" ht="46.5" customHeight="1" x14ac:dyDescent="0.25">
      <c r="A576" s="430"/>
      <c r="B576" s="445"/>
      <c r="C576" s="322"/>
      <c r="D576" s="304"/>
      <c r="E576" s="343"/>
      <c r="F576" s="304"/>
      <c r="G576" s="345" t="s">
        <v>50</v>
      </c>
      <c r="H576" s="346">
        <f>H580+H584</f>
        <v>1459430.4000000001</v>
      </c>
      <c r="I576" s="447"/>
      <c r="J576" s="500"/>
      <c r="K576" s="500"/>
      <c r="L576" s="501"/>
      <c r="M576" s="430"/>
      <c r="N576" s="445"/>
      <c r="O576" s="322"/>
      <c r="P576" s="304"/>
      <c r="Q576" s="343"/>
      <c r="R576" s="304"/>
      <c r="S576" s="345" t="s">
        <v>50</v>
      </c>
      <c r="T576" s="346">
        <f>T580+T584</f>
        <v>1459430.4000000001</v>
      </c>
      <c r="U576" s="447"/>
      <c r="V576" s="500"/>
      <c r="W576" s="500"/>
      <c r="X576" s="501"/>
      <c r="Y576" s="322"/>
      <c r="Z576" s="304"/>
      <c r="AA576" s="343"/>
      <c r="AB576" s="304"/>
      <c r="AC576" s="345" t="s">
        <v>50</v>
      </c>
      <c r="AD576" s="346">
        <f>AD580+AD584</f>
        <v>0</v>
      </c>
      <c r="AE576" s="447"/>
      <c r="AF576" s="500"/>
      <c r="AG576" s="500"/>
      <c r="AH576" s="501"/>
    </row>
    <row r="577" spans="1:34" s="332" customFormat="1" ht="46.5" customHeight="1" x14ac:dyDescent="0.25">
      <c r="A577" s="430"/>
      <c r="B577" s="445"/>
      <c r="C577" s="322"/>
      <c r="D577" s="304"/>
      <c r="E577" s="343"/>
      <c r="F577" s="304"/>
      <c r="G577" s="345" t="s">
        <v>51</v>
      </c>
      <c r="H577" s="346">
        <f>H581+H585</f>
        <v>1556658.9000000004</v>
      </c>
      <c r="I577" s="447"/>
      <c r="J577" s="500"/>
      <c r="K577" s="500"/>
      <c r="L577" s="501"/>
      <c r="M577" s="430"/>
      <c r="N577" s="445"/>
      <c r="O577" s="322"/>
      <c r="P577" s="304"/>
      <c r="Q577" s="343"/>
      <c r="R577" s="304"/>
      <c r="S577" s="345" t="s">
        <v>51</v>
      </c>
      <c r="T577" s="346">
        <f>T581+T585</f>
        <v>1130470.2</v>
      </c>
      <c r="U577" s="447"/>
      <c r="V577" s="500"/>
      <c r="W577" s="500"/>
      <c r="X577" s="501"/>
      <c r="Y577" s="322"/>
      <c r="Z577" s="304"/>
      <c r="AA577" s="343"/>
      <c r="AB577" s="304"/>
      <c r="AC577" s="345" t="s">
        <v>51</v>
      </c>
      <c r="AD577" s="346">
        <f>AD581+AD585</f>
        <v>-426188.69999999995</v>
      </c>
      <c r="AE577" s="447"/>
      <c r="AF577" s="500"/>
      <c r="AG577" s="500"/>
      <c r="AH577" s="501"/>
    </row>
    <row r="578" spans="1:34" s="332" customFormat="1" ht="46.5" customHeight="1" x14ac:dyDescent="0.25">
      <c r="A578" s="430"/>
      <c r="B578" s="445"/>
      <c r="C578" s="322"/>
      <c r="D578" s="304"/>
      <c r="E578" s="343"/>
      <c r="F578" s="305"/>
      <c r="G578" s="345" t="s">
        <v>52</v>
      </c>
      <c r="H578" s="346">
        <f>H582+H586</f>
        <v>1654453.5999999999</v>
      </c>
      <c r="I578" s="447"/>
      <c r="J578" s="500"/>
      <c r="K578" s="500"/>
      <c r="L578" s="501"/>
      <c r="M578" s="430"/>
      <c r="N578" s="445"/>
      <c r="O578" s="322"/>
      <c r="P578" s="304"/>
      <c r="Q578" s="343"/>
      <c r="R578" s="305"/>
      <c r="S578" s="345" t="s">
        <v>52</v>
      </c>
      <c r="T578" s="346">
        <f>T582+T586</f>
        <v>1654453.5999999999</v>
      </c>
      <c r="U578" s="447"/>
      <c r="V578" s="500"/>
      <c r="W578" s="500"/>
      <c r="X578" s="501"/>
      <c r="Y578" s="322"/>
      <c r="Z578" s="304"/>
      <c r="AA578" s="343"/>
      <c r="AB578" s="305"/>
      <c r="AC578" s="345" t="s">
        <v>52</v>
      </c>
      <c r="AD578" s="346">
        <f>AD582+AD586</f>
        <v>-2.7284841053187847E-11</v>
      </c>
      <c r="AE578" s="447"/>
      <c r="AF578" s="500"/>
      <c r="AG578" s="500"/>
      <c r="AH578" s="501"/>
    </row>
    <row r="579" spans="1:34" s="332" customFormat="1" ht="46.5" customHeight="1" x14ac:dyDescent="0.25">
      <c r="A579" s="430"/>
      <c r="B579" s="445"/>
      <c r="C579" s="322"/>
      <c r="D579" s="304"/>
      <c r="E579" s="722" t="s">
        <v>79</v>
      </c>
      <c r="F579" s="722"/>
      <c r="G579" s="350" t="s">
        <v>61</v>
      </c>
      <c r="H579" s="346">
        <f>H580+H581+H582</f>
        <v>4506397.2</v>
      </c>
      <c r="I579" s="447"/>
      <c r="J579" s="500"/>
      <c r="K579" s="500"/>
      <c r="L579" s="501"/>
      <c r="M579" s="430"/>
      <c r="N579" s="445"/>
      <c r="O579" s="322"/>
      <c r="P579" s="304"/>
      <c r="Q579" s="722" t="s">
        <v>79</v>
      </c>
      <c r="R579" s="722"/>
      <c r="S579" s="350" t="s">
        <v>61</v>
      </c>
      <c r="T579" s="346">
        <f>T580+T581+T582</f>
        <v>4102978.0999999996</v>
      </c>
      <c r="U579" s="447"/>
      <c r="V579" s="500"/>
      <c r="W579" s="500"/>
      <c r="X579" s="501"/>
      <c r="Y579" s="322"/>
      <c r="Z579" s="304"/>
      <c r="AA579" s="722" t="s">
        <v>79</v>
      </c>
      <c r="AB579" s="722"/>
      <c r="AC579" s="350" t="s">
        <v>61</v>
      </c>
      <c r="AD579" s="346">
        <f>AD580+AD581+AD582</f>
        <v>-403419.1</v>
      </c>
      <c r="AE579" s="447"/>
      <c r="AF579" s="500"/>
      <c r="AG579" s="500"/>
      <c r="AH579" s="501"/>
    </row>
    <row r="580" spans="1:34" s="332" customFormat="1" ht="46.5" customHeight="1" x14ac:dyDescent="0.25">
      <c r="A580" s="430"/>
      <c r="B580" s="445"/>
      <c r="C580" s="322"/>
      <c r="D580" s="304"/>
      <c r="E580" s="343"/>
      <c r="F580" s="305"/>
      <c r="G580" s="345" t="s">
        <v>50</v>
      </c>
      <c r="H580" s="346">
        <f>H173+H414+H568</f>
        <v>1407515.3</v>
      </c>
      <c r="I580" s="447"/>
      <c r="J580" s="500"/>
      <c r="K580" s="500"/>
      <c r="L580" s="501"/>
      <c r="M580" s="430"/>
      <c r="N580" s="445"/>
      <c r="O580" s="322"/>
      <c r="P580" s="304"/>
      <c r="Q580" s="343"/>
      <c r="R580" s="305"/>
      <c r="S580" s="345" t="s">
        <v>50</v>
      </c>
      <c r="T580" s="346">
        <f>T173+T414+T568</f>
        <v>1407515.3</v>
      </c>
      <c r="U580" s="447"/>
      <c r="V580" s="500"/>
      <c r="W580" s="500"/>
      <c r="X580" s="501"/>
      <c r="Y580" s="322"/>
      <c r="Z580" s="304"/>
      <c r="AA580" s="343"/>
      <c r="AB580" s="305"/>
      <c r="AC580" s="345" t="s">
        <v>50</v>
      </c>
      <c r="AD580" s="346">
        <f>AD173+AD414+AD568</f>
        <v>0</v>
      </c>
      <c r="AE580" s="447"/>
      <c r="AF580" s="500"/>
      <c r="AG580" s="500"/>
      <c r="AH580" s="501"/>
    </row>
    <row r="581" spans="1:34" s="332" customFormat="1" ht="46.5" customHeight="1" x14ac:dyDescent="0.25">
      <c r="A581" s="430"/>
      <c r="B581" s="445"/>
      <c r="C581" s="322"/>
      <c r="D581" s="304"/>
      <c r="E581" s="343"/>
      <c r="F581" s="305"/>
      <c r="G581" s="345" t="s">
        <v>51</v>
      </c>
      <c r="H581" s="346">
        <f>H174+H415+H569</f>
        <v>1501992.3000000003</v>
      </c>
      <c r="I581" s="447"/>
      <c r="J581" s="500"/>
      <c r="K581" s="500"/>
      <c r="L581" s="501"/>
      <c r="M581" s="430"/>
      <c r="N581" s="445"/>
      <c r="O581" s="322"/>
      <c r="P581" s="304"/>
      <c r="Q581" s="343"/>
      <c r="R581" s="305"/>
      <c r="S581" s="345" t="s">
        <v>51</v>
      </c>
      <c r="T581" s="346">
        <f>T174+T415+T569</f>
        <v>1098573.2</v>
      </c>
      <c r="U581" s="447"/>
      <c r="V581" s="500"/>
      <c r="W581" s="500"/>
      <c r="X581" s="501"/>
      <c r="Y581" s="322"/>
      <c r="Z581" s="304"/>
      <c r="AA581" s="343"/>
      <c r="AB581" s="305"/>
      <c r="AC581" s="345" t="s">
        <v>51</v>
      </c>
      <c r="AD581" s="346">
        <f>AD174+AD415+AD569</f>
        <v>-403419.1</v>
      </c>
      <c r="AE581" s="447"/>
      <c r="AF581" s="500"/>
      <c r="AG581" s="500"/>
      <c r="AH581" s="501"/>
    </row>
    <row r="582" spans="1:34" s="332" customFormat="1" ht="46.5" customHeight="1" x14ac:dyDescent="0.25">
      <c r="A582" s="430"/>
      <c r="B582" s="445"/>
      <c r="C582" s="322"/>
      <c r="D582" s="304"/>
      <c r="E582" s="343"/>
      <c r="F582" s="305"/>
      <c r="G582" s="345" t="s">
        <v>52</v>
      </c>
      <c r="H582" s="346">
        <f>H175+H416+H570</f>
        <v>1596889.5999999999</v>
      </c>
      <c r="I582" s="447"/>
      <c r="J582" s="500"/>
      <c r="K582" s="500"/>
      <c r="L582" s="501"/>
      <c r="M582" s="430"/>
      <c r="N582" s="445"/>
      <c r="O582" s="322"/>
      <c r="P582" s="304"/>
      <c r="Q582" s="343"/>
      <c r="R582" s="305"/>
      <c r="S582" s="345" t="s">
        <v>52</v>
      </c>
      <c r="T582" s="346">
        <f>T175+T416+T570</f>
        <v>1596889.5999999999</v>
      </c>
      <c r="U582" s="447"/>
      <c r="V582" s="500"/>
      <c r="W582" s="500"/>
      <c r="X582" s="501"/>
      <c r="Y582" s="322"/>
      <c r="Z582" s="304"/>
      <c r="AA582" s="343"/>
      <c r="AB582" s="305"/>
      <c r="AC582" s="345" t="s">
        <v>52</v>
      </c>
      <c r="AD582" s="346">
        <f>AD175+AD416+AD570</f>
        <v>-2.7284841053187847E-11</v>
      </c>
      <c r="AE582" s="447"/>
      <c r="AF582" s="500"/>
      <c r="AG582" s="500"/>
      <c r="AH582" s="501"/>
    </row>
    <row r="583" spans="1:34" s="332" customFormat="1" ht="46.5" customHeight="1" x14ac:dyDescent="0.25">
      <c r="A583" s="430"/>
      <c r="B583" s="445"/>
      <c r="C583" s="322"/>
      <c r="D583" s="304"/>
      <c r="E583" s="343"/>
      <c r="F583" s="304" t="s">
        <v>280</v>
      </c>
      <c r="G583" s="350" t="s">
        <v>61</v>
      </c>
      <c r="H583" s="346">
        <f>H584+H585+H586</f>
        <v>164145.70000000001</v>
      </c>
      <c r="I583" s="447"/>
      <c r="J583" s="500"/>
      <c r="K583" s="500"/>
      <c r="L583" s="501"/>
      <c r="M583" s="430"/>
      <c r="N583" s="445"/>
      <c r="O583" s="322"/>
      <c r="P583" s="304"/>
      <c r="Q583" s="343"/>
      <c r="R583" s="304" t="s">
        <v>280</v>
      </c>
      <c r="S583" s="350" t="s">
        <v>61</v>
      </c>
      <c r="T583" s="346">
        <f>T584+T585+T586</f>
        <v>141376.1</v>
      </c>
      <c r="U583" s="447"/>
      <c r="V583" s="500"/>
      <c r="W583" s="500"/>
      <c r="X583" s="501"/>
      <c r="Y583" s="322"/>
      <c r="Z583" s="304"/>
      <c r="AA583" s="343"/>
      <c r="AB583" s="304" t="s">
        <v>280</v>
      </c>
      <c r="AC583" s="350" t="s">
        <v>61</v>
      </c>
      <c r="AD583" s="346">
        <f>AD584+AD585+AD586</f>
        <v>-22769.599999999999</v>
      </c>
      <c r="AE583" s="447"/>
      <c r="AF583" s="500"/>
      <c r="AG583" s="500"/>
      <c r="AH583" s="501"/>
    </row>
    <row r="584" spans="1:34" s="332" customFormat="1" ht="46.5" customHeight="1" x14ac:dyDescent="0.25">
      <c r="A584" s="430"/>
      <c r="B584" s="445"/>
      <c r="C584" s="322"/>
      <c r="D584" s="304"/>
      <c r="E584" s="343"/>
      <c r="F584" s="305"/>
      <c r="G584" s="345" t="s">
        <v>50</v>
      </c>
      <c r="H584" s="346">
        <f>H177+H418+H572</f>
        <v>51915.1</v>
      </c>
      <c r="I584" s="447"/>
      <c r="J584" s="500"/>
      <c r="K584" s="500"/>
      <c r="L584" s="501"/>
      <c r="M584" s="430"/>
      <c r="N584" s="445"/>
      <c r="O584" s="322"/>
      <c r="P584" s="304"/>
      <c r="Q584" s="343"/>
      <c r="R584" s="305"/>
      <c r="S584" s="345" t="s">
        <v>50</v>
      </c>
      <c r="T584" s="346">
        <f>T177+T418+T572</f>
        <v>51915.1</v>
      </c>
      <c r="U584" s="447"/>
      <c r="V584" s="500"/>
      <c r="W584" s="500"/>
      <c r="X584" s="501"/>
      <c r="Y584" s="322"/>
      <c r="Z584" s="304"/>
      <c r="AA584" s="343"/>
      <c r="AB584" s="305"/>
      <c r="AC584" s="345" t="s">
        <v>50</v>
      </c>
      <c r="AD584" s="346">
        <f>AD177+AD418+AD572</f>
        <v>0</v>
      </c>
      <c r="AE584" s="447"/>
      <c r="AF584" s="500"/>
      <c r="AG584" s="500"/>
      <c r="AH584" s="501"/>
    </row>
    <row r="585" spans="1:34" s="332" customFormat="1" ht="46.5" customHeight="1" x14ac:dyDescent="0.25">
      <c r="A585" s="430"/>
      <c r="B585" s="445"/>
      <c r="C585" s="322"/>
      <c r="D585" s="304"/>
      <c r="E585" s="446"/>
      <c r="F585" s="305"/>
      <c r="G585" s="345" t="s">
        <v>51</v>
      </c>
      <c r="H585" s="346">
        <f>H178+H419+H573</f>
        <v>54666.6</v>
      </c>
      <c r="I585" s="447"/>
      <c r="J585" s="448"/>
      <c r="K585" s="448"/>
      <c r="L585" s="449"/>
      <c r="M585" s="430"/>
      <c r="N585" s="445"/>
      <c r="O585" s="322"/>
      <c r="P585" s="304"/>
      <c r="Q585" s="446"/>
      <c r="R585" s="305"/>
      <c r="S585" s="345" t="s">
        <v>51</v>
      </c>
      <c r="T585" s="346">
        <f>T178+T419+T573</f>
        <v>31897</v>
      </c>
      <c r="U585" s="447"/>
      <c r="V585" s="448"/>
      <c r="W585" s="448"/>
      <c r="X585" s="449"/>
      <c r="Y585" s="322"/>
      <c r="Z585" s="304"/>
      <c r="AA585" s="446"/>
      <c r="AB585" s="305"/>
      <c r="AC585" s="345" t="s">
        <v>51</v>
      </c>
      <c r="AD585" s="346">
        <f>AD178+AD419+AD573</f>
        <v>-22769.599999999999</v>
      </c>
      <c r="AE585" s="447"/>
      <c r="AF585" s="448"/>
      <c r="AG585" s="448"/>
      <c r="AH585" s="449"/>
    </row>
    <row r="586" spans="1:34" s="382" customFormat="1" ht="46.5" customHeight="1" x14ac:dyDescent="0.35">
      <c r="A586" s="384"/>
      <c r="B586" s="385"/>
      <c r="C586" s="720"/>
      <c r="D586" s="720"/>
      <c r="E586" s="720"/>
      <c r="F586" s="313"/>
      <c r="G586" s="357" t="s">
        <v>52</v>
      </c>
      <c r="H586" s="358">
        <f>H179+H420+H574</f>
        <v>57564</v>
      </c>
      <c r="I586" s="390"/>
      <c r="J586" s="390"/>
      <c r="K586" s="390"/>
      <c r="L586" s="422"/>
      <c r="M586" s="384"/>
      <c r="N586" s="385"/>
      <c r="O586" s="720"/>
      <c r="P586" s="720"/>
      <c r="Q586" s="720"/>
      <c r="R586" s="313"/>
      <c r="S586" s="357" t="s">
        <v>52</v>
      </c>
      <c r="T586" s="358">
        <f>T179+T420+T574</f>
        <v>57564</v>
      </c>
      <c r="U586" s="390"/>
      <c r="V586" s="390"/>
      <c r="W586" s="390"/>
      <c r="X586" s="422"/>
      <c r="Y586" s="720"/>
      <c r="Z586" s="720"/>
      <c r="AA586" s="720"/>
      <c r="AB586" s="313"/>
      <c r="AC586" s="357" t="s">
        <v>52</v>
      </c>
      <c r="AD586" s="358">
        <f>AD179+AD420+AD574</f>
        <v>0</v>
      </c>
      <c r="AE586" s="390"/>
      <c r="AF586" s="390"/>
      <c r="AG586" s="390"/>
      <c r="AH586" s="422"/>
    </row>
  </sheetData>
  <mergeCells count="1326">
    <mergeCell ref="O530:O537"/>
    <mergeCell ref="O522:O527"/>
    <mergeCell ref="C522:C527"/>
    <mergeCell ref="D152:D153"/>
    <mergeCell ref="F152:F153"/>
    <mergeCell ref="I126:L126"/>
    <mergeCell ref="I128:L128"/>
    <mergeCell ref="AB125:AH125"/>
    <mergeCell ref="C100:C111"/>
    <mergeCell ref="O100:O106"/>
    <mergeCell ref="AB99:AH99"/>
    <mergeCell ref="AB80:AH80"/>
    <mergeCell ref="I150:L150"/>
    <mergeCell ref="AE148:AH148"/>
    <mergeCell ref="U148:X148"/>
    <mergeCell ref="I148:L148"/>
    <mergeCell ref="AE146:AH146"/>
    <mergeCell ref="AE144:AH144"/>
    <mergeCell ref="U146:X146"/>
    <mergeCell ref="U144:X144"/>
    <mergeCell ref="I146:L146"/>
    <mergeCell ref="I144:L144"/>
    <mergeCell ref="AB143:AH143"/>
    <mergeCell ref="AE133:AH133"/>
    <mergeCell ref="U133:X133"/>
    <mergeCell ref="I133:L133"/>
    <mergeCell ref="I131:L131"/>
    <mergeCell ref="U131:X131"/>
    <mergeCell ref="AE131:AH131"/>
    <mergeCell ref="C135:F135"/>
    <mergeCell ref="E139:F139"/>
    <mergeCell ref="A143:L143"/>
    <mergeCell ref="A144:A147"/>
    <mergeCell ref="B144:B147"/>
    <mergeCell ref="C144:C146"/>
    <mergeCell ref="E144:E148"/>
    <mergeCell ref="Q81:Q82"/>
    <mergeCell ref="I528:L528"/>
    <mergeCell ref="U528:X528"/>
    <mergeCell ref="AE528:AH528"/>
    <mergeCell ref="AB368:AH368"/>
    <mergeCell ref="AB369:AB370"/>
    <mergeCell ref="AB329:AH329"/>
    <mergeCell ref="AB181:AH181"/>
    <mergeCell ref="AB180:AH180"/>
    <mergeCell ref="I158:L158"/>
    <mergeCell ref="I156:L156"/>
    <mergeCell ref="I154:L154"/>
    <mergeCell ref="U154:X154"/>
    <mergeCell ref="U156:X156"/>
    <mergeCell ref="U158:X158"/>
    <mergeCell ref="AE158:AH158"/>
    <mergeCell ref="AE156:AH156"/>
    <mergeCell ref="AE154:AH154"/>
    <mergeCell ref="AB477:AH477"/>
    <mergeCell ref="AB494:AH494"/>
    <mergeCell ref="I503:L503"/>
    <mergeCell ref="U503:X503"/>
    <mergeCell ref="AE503:AH503"/>
    <mergeCell ref="I500:L500"/>
    <mergeCell ref="U500:X500"/>
    <mergeCell ref="AE500:AH500"/>
    <mergeCell ref="AB521:AH521"/>
    <mergeCell ref="I522:L522"/>
    <mergeCell ref="U522:X522"/>
    <mergeCell ref="AE522:AH522"/>
    <mergeCell ref="I524:L524"/>
    <mergeCell ref="U524:X524"/>
    <mergeCell ref="AE524:AH524"/>
    <mergeCell ref="I526:L526"/>
    <mergeCell ref="U526:X526"/>
    <mergeCell ref="AE526:AH526"/>
    <mergeCell ref="AE375:AH375"/>
    <mergeCell ref="I377:L377"/>
    <mergeCell ref="I379:L379"/>
    <mergeCell ref="I381:L381"/>
    <mergeCell ref="I383:L383"/>
    <mergeCell ref="U377:X377"/>
    <mergeCell ref="U379:X379"/>
    <mergeCell ref="U381:X381"/>
    <mergeCell ref="AE377:AH377"/>
    <mergeCell ref="AE379:AH379"/>
    <mergeCell ref="AE381:AH381"/>
    <mergeCell ref="U383:X383"/>
    <mergeCell ref="AE383:AH383"/>
    <mergeCell ref="I385:L385"/>
    <mergeCell ref="I387:L387"/>
    <mergeCell ref="I390:L390"/>
    <mergeCell ref="U385:X385"/>
    <mergeCell ref="U387:X387"/>
    <mergeCell ref="U390:X390"/>
    <mergeCell ref="AE385:AH385"/>
    <mergeCell ref="AE387:AH387"/>
    <mergeCell ref="AE390:AH390"/>
    <mergeCell ref="I455:L455"/>
    <mergeCell ref="I457:L457"/>
    <mergeCell ref="I460:L460"/>
    <mergeCell ref="I445:L445"/>
    <mergeCell ref="I447:L447"/>
    <mergeCell ref="I450:L450"/>
    <mergeCell ref="Q377:Q382"/>
    <mergeCell ref="I338:L338"/>
    <mergeCell ref="U338:X338"/>
    <mergeCell ref="AE338:AH338"/>
    <mergeCell ref="I342:L342"/>
    <mergeCell ref="U342:X342"/>
    <mergeCell ref="AE342:AH342"/>
    <mergeCell ref="I345:L345"/>
    <mergeCell ref="U345:X345"/>
    <mergeCell ref="AE345:AH345"/>
    <mergeCell ref="I348:L348"/>
    <mergeCell ref="U348:X348"/>
    <mergeCell ref="AE348:AH348"/>
    <mergeCell ref="I352:L352"/>
    <mergeCell ref="U352:X352"/>
    <mergeCell ref="AE352:AH352"/>
    <mergeCell ref="I355:L355"/>
    <mergeCell ref="U355:X355"/>
    <mergeCell ref="AE355:AH355"/>
    <mergeCell ref="Q197:Q199"/>
    <mergeCell ref="M206:M208"/>
    <mergeCell ref="N206:N211"/>
    <mergeCell ref="O206:O214"/>
    <mergeCell ref="P206:P207"/>
    <mergeCell ref="Q206:Q208"/>
    <mergeCell ref="M197:M199"/>
    <mergeCell ref="N197:N201"/>
    <mergeCell ref="O197:O205"/>
    <mergeCell ref="P197:P199"/>
    <mergeCell ref="Z182:Z186"/>
    <mergeCell ref="AA182:AA186"/>
    <mergeCell ref="AE182:AH182"/>
    <mergeCell ref="AE202:AH202"/>
    <mergeCell ref="U202:X202"/>
    <mergeCell ref="U190:X190"/>
    <mergeCell ref="AE190:AH190"/>
    <mergeCell ref="Y206:Y214"/>
    <mergeCell ref="Z206:Z207"/>
    <mergeCell ref="AA206:AA208"/>
    <mergeCell ref="AB206:AB207"/>
    <mergeCell ref="U194:X194"/>
    <mergeCell ref="AE194:AH194"/>
    <mergeCell ref="U197:X197"/>
    <mergeCell ref="AE197:AH197"/>
    <mergeCell ref="AE200:AH200"/>
    <mergeCell ref="AE204:AH204"/>
    <mergeCell ref="R206:R207"/>
    <mergeCell ref="I332:L332"/>
    <mergeCell ref="O287:O294"/>
    <mergeCell ref="AE215:AH215"/>
    <mergeCell ref="I213:L213"/>
    <mergeCell ref="U213:X213"/>
    <mergeCell ref="AE213:AH213"/>
    <mergeCell ref="I206:L206"/>
    <mergeCell ref="I209:L209"/>
    <mergeCell ref="U206:X206"/>
    <mergeCell ref="U209:X209"/>
    <mergeCell ref="AE206:AH206"/>
    <mergeCell ref="AE209:AH209"/>
    <mergeCell ref="AB182:AB183"/>
    <mergeCell ref="AA197:AA199"/>
    <mergeCell ref="U220:X220"/>
    <mergeCell ref="I220:L220"/>
    <mergeCell ref="AE220:AH220"/>
    <mergeCell ref="I222:L222"/>
    <mergeCell ref="U222:X222"/>
    <mergeCell ref="AE222:AH222"/>
    <mergeCell ref="I224:L224"/>
    <mergeCell ref="U224:X224"/>
    <mergeCell ref="AE224:AH224"/>
    <mergeCell ref="I227:L227"/>
    <mergeCell ref="U227:X227"/>
    <mergeCell ref="AE227:AH227"/>
    <mergeCell ref="I230:L230"/>
    <mergeCell ref="U230:X230"/>
    <mergeCell ref="AE230:AH230"/>
    <mergeCell ref="AE186:AH186"/>
    <mergeCell ref="U200:X200"/>
    <mergeCell ref="U204:X204"/>
    <mergeCell ref="O224:O231"/>
    <mergeCell ref="M224:M226"/>
    <mergeCell ref="N224:N227"/>
    <mergeCell ref="P224:P226"/>
    <mergeCell ref="O215:O221"/>
    <mergeCell ref="Q215:Q216"/>
    <mergeCell ref="Q224:Q226"/>
    <mergeCell ref="R230:R231"/>
    <mergeCell ref="AA215:AA216"/>
    <mergeCell ref="Y224:Y230"/>
    <mergeCell ref="Z224:Z226"/>
    <mergeCell ref="AA224:AA226"/>
    <mergeCell ref="U218:X218"/>
    <mergeCell ref="AE218:AH218"/>
    <mergeCell ref="I215:L215"/>
    <mergeCell ref="U215:X215"/>
    <mergeCell ref="AB230:AB231"/>
    <mergeCell ref="M215:M216"/>
    <mergeCell ref="N215:N217"/>
    <mergeCell ref="C586:E586"/>
    <mergeCell ref="A521:H521"/>
    <mergeCell ref="C495:C498"/>
    <mergeCell ref="C486:F486"/>
    <mergeCell ref="I486:L486"/>
    <mergeCell ref="C490:F490"/>
    <mergeCell ref="I490:L490"/>
    <mergeCell ref="B495:B503"/>
    <mergeCell ref="D495:D499"/>
    <mergeCell ref="E495:E499"/>
    <mergeCell ref="E555:F555"/>
    <mergeCell ref="E559:F559"/>
    <mergeCell ref="I544:L544"/>
    <mergeCell ref="D546:D548"/>
    <mergeCell ref="E546:E547"/>
    <mergeCell ref="I546:L546"/>
    <mergeCell ref="I548:L548"/>
    <mergeCell ref="D509:F509"/>
    <mergeCell ref="E513:F513"/>
    <mergeCell ref="E517:F517"/>
    <mergeCell ref="E571:F571"/>
    <mergeCell ref="A522:A523"/>
    <mergeCell ref="C546:C549"/>
    <mergeCell ref="E575:F575"/>
    <mergeCell ref="E579:F579"/>
    <mergeCell ref="D522:D523"/>
    <mergeCell ref="E522:E526"/>
    <mergeCell ref="F522:F523"/>
    <mergeCell ref="C536:C537"/>
    <mergeCell ref="C530:C532"/>
    <mergeCell ref="A495:A498"/>
    <mergeCell ref="B546:B547"/>
    <mergeCell ref="B538:B539"/>
    <mergeCell ref="C538:C541"/>
    <mergeCell ref="D538:D539"/>
    <mergeCell ref="E563:F563"/>
    <mergeCell ref="E567:F567"/>
    <mergeCell ref="E543:E545"/>
    <mergeCell ref="C544:C545"/>
    <mergeCell ref="I551:L551"/>
    <mergeCell ref="I553:L553"/>
    <mergeCell ref="I478:L478"/>
    <mergeCell ref="I480:L480"/>
    <mergeCell ref="I482:L482"/>
    <mergeCell ref="I484:L484"/>
    <mergeCell ref="I542:L542"/>
    <mergeCell ref="I462:L462"/>
    <mergeCell ref="E465:F465"/>
    <mergeCell ref="I538:L538"/>
    <mergeCell ref="I540:L540"/>
    <mergeCell ref="B522:B527"/>
    <mergeCell ref="B478:B482"/>
    <mergeCell ref="C478:C485"/>
    <mergeCell ref="D530:D531"/>
    <mergeCell ref="F530:F531"/>
    <mergeCell ref="I530:L530"/>
    <mergeCell ref="I532:L532"/>
    <mergeCell ref="I534:L534"/>
    <mergeCell ref="I536:L536"/>
    <mergeCell ref="E530:E531"/>
    <mergeCell ref="E538:E542"/>
    <mergeCell ref="F538:F539"/>
    <mergeCell ref="I495:L495"/>
    <mergeCell ref="E445:E448"/>
    <mergeCell ref="I452:L452"/>
    <mergeCell ref="D455:D460"/>
    <mergeCell ref="E455:E460"/>
    <mergeCell ref="F455:F460"/>
    <mergeCell ref="I465:L465"/>
    <mergeCell ref="E469:F469"/>
    <mergeCell ref="E473:F473"/>
    <mergeCell ref="A477:L477"/>
    <mergeCell ref="C445:C450"/>
    <mergeCell ref="C455:C462"/>
    <mergeCell ref="I506:L506"/>
    <mergeCell ref="D478:D482"/>
    <mergeCell ref="A494:L494"/>
    <mergeCell ref="A478:A480"/>
    <mergeCell ref="F435:F444"/>
    <mergeCell ref="I435:L435"/>
    <mergeCell ref="I440:L440"/>
    <mergeCell ref="I442:L442"/>
    <mergeCell ref="E435:E444"/>
    <mergeCell ref="E478:E485"/>
    <mergeCell ref="F377:F378"/>
    <mergeCell ref="C385:C391"/>
    <mergeCell ref="D385:D386"/>
    <mergeCell ref="I429:L429"/>
    <mergeCell ref="I432:L432"/>
    <mergeCell ref="C423:C426"/>
    <mergeCell ref="E423:E426"/>
    <mergeCell ref="A422:I422"/>
    <mergeCell ref="A423:A424"/>
    <mergeCell ref="B423:B426"/>
    <mergeCell ref="E385:E391"/>
    <mergeCell ref="D397:F397"/>
    <mergeCell ref="A377:A382"/>
    <mergeCell ref="B377:B383"/>
    <mergeCell ref="C377:C384"/>
    <mergeCell ref="D377:D382"/>
    <mergeCell ref="E377:E382"/>
    <mergeCell ref="D423:D424"/>
    <mergeCell ref="E405:F405"/>
    <mergeCell ref="E417:F417"/>
    <mergeCell ref="A421:L421"/>
    <mergeCell ref="C433:C434"/>
    <mergeCell ref="C435:C444"/>
    <mergeCell ref="D435:D444"/>
    <mergeCell ref="A368:L368"/>
    <mergeCell ref="A369:A371"/>
    <mergeCell ref="B369:B375"/>
    <mergeCell ref="C369:C374"/>
    <mergeCell ref="D369:D371"/>
    <mergeCell ref="E369:E370"/>
    <mergeCell ref="E360:F360"/>
    <mergeCell ref="A350:A353"/>
    <mergeCell ref="B350:B359"/>
    <mergeCell ref="C350:C357"/>
    <mergeCell ref="D350:D353"/>
    <mergeCell ref="E350:E353"/>
    <mergeCell ref="I350:L350"/>
    <mergeCell ref="C363:E363"/>
    <mergeCell ref="E364:F364"/>
    <mergeCell ref="C367:E367"/>
    <mergeCell ref="I423:L423"/>
    <mergeCell ref="I358:L358"/>
    <mergeCell ref="I369:L369"/>
    <mergeCell ref="I371:L371"/>
    <mergeCell ref="I373:L373"/>
    <mergeCell ref="I375:L375"/>
    <mergeCell ref="I392:L392"/>
    <mergeCell ref="I426:L426"/>
    <mergeCell ref="F369:F370"/>
    <mergeCell ref="A409:F409"/>
    <mergeCell ref="A413:F413"/>
    <mergeCell ref="A401:F401"/>
    <mergeCell ref="I437:L437"/>
    <mergeCell ref="G304:H304"/>
    <mergeCell ref="I304:L304"/>
    <mergeCell ref="I306:L306"/>
    <mergeCell ref="C317:F317"/>
    <mergeCell ref="B304:B307"/>
    <mergeCell ref="C304:C307"/>
    <mergeCell ref="D304:D307"/>
    <mergeCell ref="E304:E307"/>
    <mergeCell ref="G308:H308"/>
    <mergeCell ref="I308:L308"/>
    <mergeCell ref="I330:L330"/>
    <mergeCell ref="A330:A335"/>
    <mergeCell ref="I340:L340"/>
    <mergeCell ref="I313:L313"/>
    <mergeCell ref="B330:B335"/>
    <mergeCell ref="C330:C335"/>
    <mergeCell ref="E321:F321"/>
    <mergeCell ref="B308:B314"/>
    <mergeCell ref="C308:C316"/>
    <mergeCell ref="D308:D310"/>
    <mergeCell ref="E308:E310"/>
    <mergeCell ref="A340:A342"/>
    <mergeCell ref="B340:B347"/>
    <mergeCell ref="C340:C349"/>
    <mergeCell ref="D340:D341"/>
    <mergeCell ref="E340:E349"/>
    <mergeCell ref="F340:F341"/>
    <mergeCell ref="A329:L329"/>
    <mergeCell ref="D330:D331"/>
    <mergeCell ref="E330:E331"/>
    <mergeCell ref="F330:F331"/>
    <mergeCell ref="I335:L335"/>
    <mergeCell ref="E287:E288"/>
    <mergeCell ref="I287:L287"/>
    <mergeCell ref="I289:L289"/>
    <mergeCell ref="F291:F292"/>
    <mergeCell ref="I291:L291"/>
    <mergeCell ref="I293:L293"/>
    <mergeCell ref="I269:L269"/>
    <mergeCell ref="I271:L271"/>
    <mergeCell ref="I273:L273"/>
    <mergeCell ref="A295:A303"/>
    <mergeCell ref="B295:B303"/>
    <mergeCell ref="D295:D297"/>
    <mergeCell ref="E295:E296"/>
    <mergeCell ref="I295:L295"/>
    <mergeCell ref="F298:F299"/>
    <mergeCell ref="I298:L298"/>
    <mergeCell ref="I300:L300"/>
    <mergeCell ref="I302:L302"/>
    <mergeCell ref="I275:L275"/>
    <mergeCell ref="I277:L277"/>
    <mergeCell ref="I279:L279"/>
    <mergeCell ref="I281:L281"/>
    <mergeCell ref="C287:C292"/>
    <mergeCell ref="C295:C301"/>
    <mergeCell ref="F295:F296"/>
    <mergeCell ref="I255:L255"/>
    <mergeCell ref="I257:L257"/>
    <mergeCell ref="A259:A266"/>
    <mergeCell ref="B259:B266"/>
    <mergeCell ref="C259:C266"/>
    <mergeCell ref="D259:D266"/>
    <mergeCell ref="E259:E266"/>
    <mergeCell ref="F259:F260"/>
    <mergeCell ref="I259:L259"/>
    <mergeCell ref="A275:A276"/>
    <mergeCell ref="B275:B281"/>
    <mergeCell ref="D275:D276"/>
    <mergeCell ref="E275:E281"/>
    <mergeCell ref="F279:F280"/>
    <mergeCell ref="I261:L261"/>
    <mergeCell ref="I263:L263"/>
    <mergeCell ref="I265:L265"/>
    <mergeCell ref="A267:A268"/>
    <mergeCell ref="B267:B274"/>
    <mergeCell ref="C267:C274"/>
    <mergeCell ref="D267:D268"/>
    <mergeCell ref="E267:E268"/>
    <mergeCell ref="F267:F268"/>
    <mergeCell ref="I267:L267"/>
    <mergeCell ref="C275:C281"/>
    <mergeCell ref="C251:C258"/>
    <mergeCell ref="I241:L241"/>
    <mergeCell ref="A243:A244"/>
    <mergeCell ref="B243:B245"/>
    <mergeCell ref="D243:D244"/>
    <mergeCell ref="E243:E244"/>
    <mergeCell ref="F243:F244"/>
    <mergeCell ref="I243:L243"/>
    <mergeCell ref="I245:L245"/>
    <mergeCell ref="I247:L247"/>
    <mergeCell ref="I249:L249"/>
    <mergeCell ref="A251:A252"/>
    <mergeCell ref="B251:B253"/>
    <mergeCell ref="D251:D252"/>
    <mergeCell ref="E251:E252"/>
    <mergeCell ref="F251:F252"/>
    <mergeCell ref="I251:L251"/>
    <mergeCell ref="I253:L253"/>
    <mergeCell ref="C243:C246"/>
    <mergeCell ref="I239:L239"/>
    <mergeCell ref="F206:F207"/>
    <mergeCell ref="A215:A216"/>
    <mergeCell ref="B215:B217"/>
    <mergeCell ref="C215:C221"/>
    <mergeCell ref="E215:E216"/>
    <mergeCell ref="A224:A226"/>
    <mergeCell ref="B224:B227"/>
    <mergeCell ref="I232:L232"/>
    <mergeCell ref="A234:A236"/>
    <mergeCell ref="B234:B236"/>
    <mergeCell ref="D234:D235"/>
    <mergeCell ref="E234:E236"/>
    <mergeCell ref="F234:F235"/>
    <mergeCell ref="I234:L234"/>
    <mergeCell ref="B206:B211"/>
    <mergeCell ref="C206:C214"/>
    <mergeCell ref="C234:C240"/>
    <mergeCell ref="D224:D226"/>
    <mergeCell ref="E224:E226"/>
    <mergeCell ref="F230:F231"/>
    <mergeCell ref="A206:A208"/>
    <mergeCell ref="I218:L218"/>
    <mergeCell ref="C224:C232"/>
    <mergeCell ref="C177:E177"/>
    <mergeCell ref="C178:E178"/>
    <mergeCell ref="D206:D207"/>
    <mergeCell ref="E206:E208"/>
    <mergeCell ref="A180:L180"/>
    <mergeCell ref="A181:L181"/>
    <mergeCell ref="F182:F183"/>
    <mergeCell ref="A182:A183"/>
    <mergeCell ref="E182:E186"/>
    <mergeCell ref="C182:C189"/>
    <mergeCell ref="B182:B186"/>
    <mergeCell ref="C179:E179"/>
    <mergeCell ref="D182:D186"/>
    <mergeCell ref="I237:L237"/>
    <mergeCell ref="A160:F160"/>
    <mergeCell ref="A164:F164"/>
    <mergeCell ref="E168:F168"/>
    <mergeCell ref="I182:L182"/>
    <mergeCell ref="I194:L194"/>
    <mergeCell ref="I186:L186"/>
    <mergeCell ref="I190:L190"/>
    <mergeCell ref="I204:L204"/>
    <mergeCell ref="I200:L200"/>
    <mergeCell ref="I197:L197"/>
    <mergeCell ref="I202:L202"/>
    <mergeCell ref="B152:B153"/>
    <mergeCell ref="C152:C153"/>
    <mergeCell ref="E152:E153"/>
    <mergeCell ref="A197:A199"/>
    <mergeCell ref="B197:B201"/>
    <mergeCell ref="C197:C205"/>
    <mergeCell ref="D197:D199"/>
    <mergeCell ref="E197:E199"/>
    <mergeCell ref="I72:L72"/>
    <mergeCell ref="B76:F76"/>
    <mergeCell ref="A80:L80"/>
    <mergeCell ref="E126:E134"/>
    <mergeCell ref="F126:F134"/>
    <mergeCell ref="A91:F91"/>
    <mergeCell ref="I91:L91"/>
    <mergeCell ref="E95:F95"/>
    <mergeCell ref="A99:L99"/>
    <mergeCell ref="A100:A104"/>
    <mergeCell ref="E100:E103"/>
    <mergeCell ref="A126:A134"/>
    <mergeCell ref="B126:B134"/>
    <mergeCell ref="C126:C134"/>
    <mergeCell ref="D126:D127"/>
    <mergeCell ref="A113:F113"/>
    <mergeCell ref="A117:F117"/>
    <mergeCell ref="A125:L125"/>
    <mergeCell ref="B100:B105"/>
    <mergeCell ref="I81:L81"/>
    <mergeCell ref="I84:L84"/>
    <mergeCell ref="I87:L87"/>
    <mergeCell ref="E172:F172"/>
    <mergeCell ref="E176:F176"/>
    <mergeCell ref="E20:E22"/>
    <mergeCell ref="F20:F22"/>
    <mergeCell ref="E11:E19"/>
    <mergeCell ref="C20:C25"/>
    <mergeCell ref="B11:B17"/>
    <mergeCell ref="I20:L20"/>
    <mergeCell ref="I22:L22"/>
    <mergeCell ref="I24:L24"/>
    <mergeCell ref="I26:L26"/>
    <mergeCell ref="C28:C31"/>
    <mergeCell ref="A44:A52"/>
    <mergeCell ref="F88:F90"/>
    <mergeCell ref="A53:A61"/>
    <mergeCell ref="B53:B59"/>
    <mergeCell ref="C53:C61"/>
    <mergeCell ref="E53:E61"/>
    <mergeCell ref="F53:F61"/>
    <mergeCell ref="B44:B52"/>
    <mergeCell ref="C44:C52"/>
    <mergeCell ref="D44:D45"/>
    <mergeCell ref="E44:E52"/>
    <mergeCell ref="F62:F67"/>
    <mergeCell ref="F44:F52"/>
    <mergeCell ref="A62:A65"/>
    <mergeCell ref="B62:B65"/>
    <mergeCell ref="C62:C71"/>
    <mergeCell ref="E62:E67"/>
    <mergeCell ref="A81:A83"/>
    <mergeCell ref="B81:B84"/>
    <mergeCell ref="C81:C89"/>
    <mergeCell ref="E81:E82"/>
    <mergeCell ref="A72:F72"/>
    <mergeCell ref="P20:P21"/>
    <mergeCell ref="Q20:Q22"/>
    <mergeCell ref="U20:X20"/>
    <mergeCell ref="U22:X22"/>
    <mergeCell ref="U24:X24"/>
    <mergeCell ref="U26:X26"/>
    <mergeCell ref="M5:X5"/>
    <mergeCell ref="I70:L70"/>
    <mergeCell ref="I65:L65"/>
    <mergeCell ref="I68:L68"/>
    <mergeCell ref="O28:O31"/>
    <mergeCell ref="I58:L58"/>
    <mergeCell ref="U58:X58"/>
    <mergeCell ref="A4:L4"/>
    <mergeCell ref="A5:L5"/>
    <mergeCell ref="A6:A7"/>
    <mergeCell ref="B6:B7"/>
    <mergeCell ref="C6:C7"/>
    <mergeCell ref="D6:D7"/>
    <mergeCell ref="E6:E7"/>
    <mergeCell ref="F6:F7"/>
    <mergeCell ref="G6:H7"/>
    <mergeCell ref="I6:L6"/>
    <mergeCell ref="G8:H8"/>
    <mergeCell ref="A9:L9"/>
    <mergeCell ref="A10:L10"/>
    <mergeCell ref="A11:A31"/>
    <mergeCell ref="C11:C19"/>
    <mergeCell ref="D28:D29"/>
    <mergeCell ref="E28:E29"/>
    <mergeCell ref="F28:F29"/>
    <mergeCell ref="D20:D21"/>
    <mergeCell ref="U6:X6"/>
    <mergeCell ref="U91:X91"/>
    <mergeCell ref="P44:P45"/>
    <mergeCell ref="R20:R22"/>
    <mergeCell ref="P28:P29"/>
    <mergeCell ref="Q28:Q29"/>
    <mergeCell ref="R28:R29"/>
    <mergeCell ref="Q44:Q52"/>
    <mergeCell ref="R44:R52"/>
    <mergeCell ref="M53:M61"/>
    <mergeCell ref="N53:N59"/>
    <mergeCell ref="O53:O61"/>
    <mergeCell ref="Q53:Q61"/>
    <mergeCell ref="R53:R61"/>
    <mergeCell ref="M44:M52"/>
    <mergeCell ref="N44:N52"/>
    <mergeCell ref="O44:O52"/>
    <mergeCell ref="U30:X30"/>
    <mergeCell ref="U70:X70"/>
    <mergeCell ref="U65:X65"/>
    <mergeCell ref="U68:X68"/>
    <mergeCell ref="U28:X28"/>
    <mergeCell ref="O81:O89"/>
    <mergeCell ref="O32:O35"/>
    <mergeCell ref="S8:T8"/>
    <mergeCell ref="M9:X9"/>
    <mergeCell ref="M10:X10"/>
    <mergeCell ref="M11:M31"/>
    <mergeCell ref="N11:N17"/>
    <mergeCell ref="O11:O19"/>
    <mergeCell ref="Q11:Q19"/>
    <mergeCell ref="O20:O25"/>
    <mergeCell ref="O135:R135"/>
    <mergeCell ref="Q139:R139"/>
    <mergeCell ref="M126:M134"/>
    <mergeCell ref="N126:N134"/>
    <mergeCell ref="O126:O134"/>
    <mergeCell ref="P126:P127"/>
    <mergeCell ref="N152:N153"/>
    <mergeCell ref="O152:O153"/>
    <mergeCell ref="Q152:Q153"/>
    <mergeCell ref="M113:R113"/>
    <mergeCell ref="M117:R117"/>
    <mergeCell ref="M125:X125"/>
    <mergeCell ref="M100:M104"/>
    <mergeCell ref="N100:N105"/>
    <mergeCell ref="Q100:Q103"/>
    <mergeCell ref="Q126:Q134"/>
    <mergeCell ref="R126:R134"/>
    <mergeCell ref="O107:O111"/>
    <mergeCell ref="U150:X150"/>
    <mergeCell ref="U128:X128"/>
    <mergeCell ref="U126:X126"/>
    <mergeCell ref="M180:X180"/>
    <mergeCell ref="M164:R164"/>
    <mergeCell ref="Q168:R168"/>
    <mergeCell ref="Q172:R172"/>
    <mergeCell ref="Q176:R176"/>
    <mergeCell ref="M181:X181"/>
    <mergeCell ref="M182:M183"/>
    <mergeCell ref="N182:N186"/>
    <mergeCell ref="O182:O189"/>
    <mergeCell ref="P182:P186"/>
    <mergeCell ref="Q182:Q186"/>
    <mergeCell ref="R182:R183"/>
    <mergeCell ref="M160:R160"/>
    <mergeCell ref="M143:X143"/>
    <mergeCell ref="M144:M147"/>
    <mergeCell ref="N144:N147"/>
    <mergeCell ref="O144:O146"/>
    <mergeCell ref="Q144:Q148"/>
    <mergeCell ref="O177:Q177"/>
    <mergeCell ref="O178:Q178"/>
    <mergeCell ref="O179:Q179"/>
    <mergeCell ref="U182:X182"/>
    <mergeCell ref="U186:X186"/>
    <mergeCell ref="U241:X241"/>
    <mergeCell ref="M243:M244"/>
    <mergeCell ref="N243:N245"/>
    <mergeCell ref="P243:P244"/>
    <mergeCell ref="Q243:Q244"/>
    <mergeCell ref="R243:R244"/>
    <mergeCell ref="U243:X243"/>
    <mergeCell ref="U245:X245"/>
    <mergeCell ref="U232:X232"/>
    <mergeCell ref="M234:M236"/>
    <mergeCell ref="N234:N236"/>
    <mergeCell ref="O234:O240"/>
    <mergeCell ref="P234:P235"/>
    <mergeCell ref="Q234:Q236"/>
    <mergeCell ref="R234:R235"/>
    <mergeCell ref="U234:X234"/>
    <mergeCell ref="U237:X237"/>
    <mergeCell ref="U239:X239"/>
    <mergeCell ref="O243:O246"/>
    <mergeCell ref="U253:X253"/>
    <mergeCell ref="U255:X255"/>
    <mergeCell ref="U257:X257"/>
    <mergeCell ref="Q259:Q266"/>
    <mergeCell ref="R259:R260"/>
    <mergeCell ref="U259:X259"/>
    <mergeCell ref="U261:X261"/>
    <mergeCell ref="U263:X263"/>
    <mergeCell ref="U265:X265"/>
    <mergeCell ref="U247:X247"/>
    <mergeCell ref="U249:X249"/>
    <mergeCell ref="M251:M252"/>
    <mergeCell ref="N251:N253"/>
    <mergeCell ref="P251:P252"/>
    <mergeCell ref="Q251:Q252"/>
    <mergeCell ref="R251:R252"/>
    <mergeCell ref="U251:X251"/>
    <mergeCell ref="O251:O258"/>
    <mergeCell ref="Q267:Q268"/>
    <mergeCell ref="R267:R268"/>
    <mergeCell ref="U267:X267"/>
    <mergeCell ref="U269:X269"/>
    <mergeCell ref="M267:M268"/>
    <mergeCell ref="N267:N274"/>
    <mergeCell ref="O267:O274"/>
    <mergeCell ref="P267:P268"/>
    <mergeCell ref="M275:M276"/>
    <mergeCell ref="N275:N281"/>
    <mergeCell ref="P275:P276"/>
    <mergeCell ref="Q275:Q281"/>
    <mergeCell ref="O279:O281"/>
    <mergeCell ref="M259:M266"/>
    <mergeCell ref="N259:N266"/>
    <mergeCell ref="O259:O266"/>
    <mergeCell ref="P259:P266"/>
    <mergeCell ref="U275:X275"/>
    <mergeCell ref="U277:X277"/>
    <mergeCell ref="U279:X279"/>
    <mergeCell ref="U281:X281"/>
    <mergeCell ref="Q287:Q288"/>
    <mergeCell ref="U287:X287"/>
    <mergeCell ref="U289:X289"/>
    <mergeCell ref="U271:X271"/>
    <mergeCell ref="U273:X273"/>
    <mergeCell ref="R279:R280"/>
    <mergeCell ref="M295:M303"/>
    <mergeCell ref="N295:N303"/>
    <mergeCell ref="O295:O297"/>
    <mergeCell ref="P295:P297"/>
    <mergeCell ref="Q295:Q296"/>
    <mergeCell ref="U295:X295"/>
    <mergeCell ref="R296:R297"/>
    <mergeCell ref="O298:O301"/>
    <mergeCell ref="R298:R299"/>
    <mergeCell ref="U298:X298"/>
    <mergeCell ref="U300:X300"/>
    <mergeCell ref="R291:R292"/>
    <mergeCell ref="U291:X291"/>
    <mergeCell ref="U293:X293"/>
    <mergeCell ref="U302:X302"/>
    <mergeCell ref="O275:O278"/>
    <mergeCell ref="U313:X313"/>
    <mergeCell ref="O317:R317"/>
    <mergeCell ref="N308:N314"/>
    <mergeCell ref="O308:O316"/>
    <mergeCell ref="P308:P310"/>
    <mergeCell ref="Q308:Q310"/>
    <mergeCell ref="Q321:R321"/>
    <mergeCell ref="M329:X329"/>
    <mergeCell ref="M330:M335"/>
    <mergeCell ref="N330:N335"/>
    <mergeCell ref="O330:O335"/>
    <mergeCell ref="P330:P331"/>
    <mergeCell ref="R330:R331"/>
    <mergeCell ref="U330:X330"/>
    <mergeCell ref="N304:N307"/>
    <mergeCell ref="O304:O307"/>
    <mergeCell ref="P304:P307"/>
    <mergeCell ref="Q304:Q307"/>
    <mergeCell ref="S304:T304"/>
    <mergeCell ref="U304:X304"/>
    <mergeCell ref="U306:X306"/>
    <mergeCell ref="S308:T308"/>
    <mergeCell ref="U308:X308"/>
    <mergeCell ref="U335:X335"/>
    <mergeCell ref="U332:X332"/>
    <mergeCell ref="Q330:Q332"/>
    <mergeCell ref="Q360:R360"/>
    <mergeCell ref="O363:Q363"/>
    <mergeCell ref="Q364:R364"/>
    <mergeCell ref="O367:Q367"/>
    <mergeCell ref="Q340:Q349"/>
    <mergeCell ref="R340:R341"/>
    <mergeCell ref="P340:P341"/>
    <mergeCell ref="M368:X368"/>
    <mergeCell ref="M369:M371"/>
    <mergeCell ref="N369:N375"/>
    <mergeCell ref="O369:O374"/>
    <mergeCell ref="P369:P371"/>
    <mergeCell ref="U340:X340"/>
    <mergeCell ref="M350:M353"/>
    <mergeCell ref="N350:N359"/>
    <mergeCell ref="O350:O357"/>
    <mergeCell ref="P350:P353"/>
    <mergeCell ref="Q350:Q353"/>
    <mergeCell ref="U350:X350"/>
    <mergeCell ref="M340:M342"/>
    <mergeCell ref="N340:N347"/>
    <mergeCell ref="O340:O349"/>
    <mergeCell ref="U358:X358"/>
    <mergeCell ref="Q369:Q371"/>
    <mergeCell ref="U369:X369"/>
    <mergeCell ref="U371:X371"/>
    <mergeCell ref="U373:X373"/>
    <mergeCell ref="U375:X375"/>
    <mergeCell ref="R369:R370"/>
    <mergeCell ref="R377:R378"/>
    <mergeCell ref="M423:M424"/>
    <mergeCell ref="N423:N426"/>
    <mergeCell ref="O423:O426"/>
    <mergeCell ref="P423:P424"/>
    <mergeCell ref="Q417:R417"/>
    <mergeCell ref="M421:X421"/>
    <mergeCell ref="M422:U422"/>
    <mergeCell ref="O385:O391"/>
    <mergeCell ref="P385:P386"/>
    <mergeCell ref="Q385:Q391"/>
    <mergeCell ref="M377:M382"/>
    <mergeCell ref="N377:N383"/>
    <mergeCell ref="O377:O384"/>
    <mergeCell ref="P377:P382"/>
    <mergeCell ref="P397:R397"/>
    <mergeCell ref="U392:X392"/>
    <mergeCell ref="U426:X426"/>
    <mergeCell ref="M401:R401"/>
    <mergeCell ref="U401:X401"/>
    <mergeCell ref="U397:X397"/>
    <mergeCell ref="O455:O462"/>
    <mergeCell ref="O433:O434"/>
    <mergeCell ref="O435:O444"/>
    <mergeCell ref="P435:P444"/>
    <mergeCell ref="Q435:Q444"/>
    <mergeCell ref="Q423:Q426"/>
    <mergeCell ref="U423:X423"/>
    <mergeCell ref="U429:X429"/>
    <mergeCell ref="U432:X432"/>
    <mergeCell ref="Q445:Q448"/>
    <mergeCell ref="U445:X445"/>
    <mergeCell ref="U447:X447"/>
    <mergeCell ref="R435:R444"/>
    <mergeCell ref="U435:X435"/>
    <mergeCell ref="U440:X440"/>
    <mergeCell ref="U442:X442"/>
    <mergeCell ref="Q405:R405"/>
    <mergeCell ref="O445:O450"/>
    <mergeCell ref="U450:X450"/>
    <mergeCell ref="M409:R409"/>
    <mergeCell ref="U409:X409"/>
    <mergeCell ref="M413:R413"/>
    <mergeCell ref="U413:X413"/>
    <mergeCell ref="U437:X437"/>
    <mergeCell ref="Q567:R567"/>
    <mergeCell ref="Q571:R571"/>
    <mergeCell ref="U540:X540"/>
    <mergeCell ref="U542:X542"/>
    <mergeCell ref="N538:N539"/>
    <mergeCell ref="O538:O541"/>
    <mergeCell ref="P538:P539"/>
    <mergeCell ref="O544:O545"/>
    <mergeCell ref="U544:X544"/>
    <mergeCell ref="R538:R539"/>
    <mergeCell ref="U538:X538"/>
    <mergeCell ref="O546:O549"/>
    <mergeCell ref="U452:X452"/>
    <mergeCell ref="Q473:R473"/>
    <mergeCell ref="M477:X477"/>
    <mergeCell ref="M478:M480"/>
    <mergeCell ref="N478:N482"/>
    <mergeCell ref="O478:O485"/>
    <mergeCell ref="P478:P482"/>
    <mergeCell ref="U478:X478"/>
    <mergeCell ref="U480:X480"/>
    <mergeCell ref="U482:X482"/>
    <mergeCell ref="P455:P460"/>
    <mergeCell ref="Q455:Q460"/>
    <mergeCell ref="R455:R460"/>
    <mergeCell ref="U455:X455"/>
    <mergeCell ref="U457:X457"/>
    <mergeCell ref="U460:X460"/>
    <mergeCell ref="U462:X462"/>
    <mergeCell ref="Q465:R465"/>
    <mergeCell ref="U465:X465"/>
    <mergeCell ref="U484:X484"/>
    <mergeCell ref="Q579:R579"/>
    <mergeCell ref="O586:Q586"/>
    <mergeCell ref="Y6:Y7"/>
    <mergeCell ref="Z6:Z7"/>
    <mergeCell ref="Y28:Y30"/>
    <mergeCell ref="Z28:Z29"/>
    <mergeCell ref="Y62:Y71"/>
    <mergeCell ref="Y107:Y111"/>
    <mergeCell ref="Y126:Y134"/>
    <mergeCell ref="Z126:Z127"/>
    <mergeCell ref="Y287:Y290"/>
    <mergeCell ref="Y197:Y205"/>
    <mergeCell ref="Z197:Z199"/>
    <mergeCell ref="Y243:Y244"/>
    <mergeCell ref="Z243:Z244"/>
    <mergeCell ref="Y215:Y221"/>
    <mergeCell ref="Y298:Y301"/>
    <mergeCell ref="Y144:Y146"/>
    <mergeCell ref="Y182:Y189"/>
    <mergeCell ref="U532:X532"/>
    <mergeCell ref="U534:X534"/>
    <mergeCell ref="U536:X536"/>
    <mergeCell ref="P530:P531"/>
    <mergeCell ref="Q530:Q531"/>
    <mergeCell ref="R530:R531"/>
    <mergeCell ref="M521:T521"/>
    <mergeCell ref="M522:M523"/>
    <mergeCell ref="N522:N527"/>
    <mergeCell ref="P522:P523"/>
    <mergeCell ref="Q575:R575"/>
    <mergeCell ref="U551:X551"/>
    <mergeCell ref="U553:X553"/>
    <mergeCell ref="Q555:R555"/>
    <mergeCell ref="Q559:R559"/>
    <mergeCell ref="Q522:Q526"/>
    <mergeCell ref="R522:R523"/>
    <mergeCell ref="U495:X495"/>
    <mergeCell ref="U530:X530"/>
    <mergeCell ref="O486:R486"/>
    <mergeCell ref="U486:X486"/>
    <mergeCell ref="O490:R490"/>
    <mergeCell ref="U490:X490"/>
    <mergeCell ref="U506:X506"/>
    <mergeCell ref="P509:R509"/>
    <mergeCell ref="Q513:R513"/>
    <mergeCell ref="Q469:R469"/>
    <mergeCell ref="Q517:R517"/>
    <mergeCell ref="M494:X494"/>
    <mergeCell ref="M495:M498"/>
    <mergeCell ref="N495:N503"/>
    <mergeCell ref="P495:P499"/>
    <mergeCell ref="Q495:Q499"/>
    <mergeCell ref="Q478:Q485"/>
    <mergeCell ref="O495:O499"/>
    <mergeCell ref="Q538:Q545"/>
    <mergeCell ref="N546:N547"/>
    <mergeCell ref="P546:P548"/>
    <mergeCell ref="Q546:Q547"/>
    <mergeCell ref="U546:X546"/>
    <mergeCell ref="U548:X548"/>
    <mergeCell ref="Q563:R563"/>
    <mergeCell ref="AB126:AB134"/>
    <mergeCell ref="Y135:AB135"/>
    <mergeCell ref="AA139:AB139"/>
    <mergeCell ref="Y178:AA178"/>
    <mergeCell ref="Y179:AA179"/>
    <mergeCell ref="AB44:AB52"/>
    <mergeCell ref="AE91:AH91"/>
    <mergeCell ref="AA95:AB95"/>
    <mergeCell ref="Y100:Y105"/>
    <mergeCell ref="AA100:AA103"/>
    <mergeCell ref="AE72:AH72"/>
    <mergeCell ref="Y81:Y89"/>
    <mergeCell ref="AA81:AA82"/>
    <mergeCell ref="AB88:AB90"/>
    <mergeCell ref="AE81:AH81"/>
    <mergeCell ref="AE84:AH84"/>
    <mergeCell ref="AE87:AH87"/>
    <mergeCell ref="AE70:AH70"/>
    <mergeCell ref="AE65:AH65"/>
    <mergeCell ref="AE68:AH68"/>
    <mergeCell ref="AE150:AH150"/>
    <mergeCell ref="AE128:AH128"/>
    <mergeCell ref="AE126:AH126"/>
    <mergeCell ref="AA168:AB168"/>
    <mergeCell ref="AA172:AB172"/>
    <mergeCell ref="AA176:AB176"/>
    <mergeCell ref="Y177:AA177"/>
    <mergeCell ref="Y53:Y61"/>
    <mergeCell ref="AB62:AB67"/>
    <mergeCell ref="Y44:Y52"/>
    <mergeCell ref="Z44:Z45"/>
    <mergeCell ref="AA44:AA52"/>
    <mergeCell ref="AE257:AH257"/>
    <mergeCell ref="Y259:Y266"/>
    <mergeCell ref="Z259:Z266"/>
    <mergeCell ref="AA259:AA266"/>
    <mergeCell ref="AB259:AB260"/>
    <mergeCell ref="AE259:AH259"/>
    <mergeCell ref="AE261:AH261"/>
    <mergeCell ref="AE263:AH263"/>
    <mergeCell ref="AE232:AH232"/>
    <mergeCell ref="AE265:AH265"/>
    <mergeCell ref="AE245:AH245"/>
    <mergeCell ref="AE247:AH247"/>
    <mergeCell ref="AE249:AH249"/>
    <mergeCell ref="Y251:Y255"/>
    <mergeCell ref="Z251:Z252"/>
    <mergeCell ref="AA251:AA252"/>
    <mergeCell ref="AB251:AB252"/>
    <mergeCell ref="AE251:AH251"/>
    <mergeCell ref="AE253:AH253"/>
    <mergeCell ref="Y234:Y240"/>
    <mergeCell ref="Z234:Z235"/>
    <mergeCell ref="AA234:AA236"/>
    <mergeCell ref="AB234:AB235"/>
    <mergeCell ref="AE234:AH234"/>
    <mergeCell ref="AE237:AH237"/>
    <mergeCell ref="AE239:AH239"/>
    <mergeCell ref="AE255:AH255"/>
    <mergeCell ref="AE241:AH241"/>
    <mergeCell ref="AA243:AA244"/>
    <mergeCell ref="AB243:AB244"/>
    <mergeCell ref="AE243:AH243"/>
    <mergeCell ref="Y256:Y258"/>
    <mergeCell ref="AE271:AH271"/>
    <mergeCell ref="AE273:AH273"/>
    <mergeCell ref="AE293:AH293"/>
    <mergeCell ref="Y295:Y297"/>
    <mergeCell ref="Z295:Z297"/>
    <mergeCell ref="AA295:AA296"/>
    <mergeCell ref="AE295:AH295"/>
    <mergeCell ref="AB296:AB297"/>
    <mergeCell ref="Y275:Y276"/>
    <mergeCell ref="Z275:Z276"/>
    <mergeCell ref="AA275:AA281"/>
    <mergeCell ref="Y279:Y281"/>
    <mergeCell ref="AB279:AB280"/>
    <mergeCell ref="AA267:AA268"/>
    <mergeCell ref="AB267:AB268"/>
    <mergeCell ref="AA287:AA288"/>
    <mergeCell ref="AE287:AH287"/>
    <mergeCell ref="AE267:AH267"/>
    <mergeCell ref="AE269:AH269"/>
    <mergeCell ref="Y267:Y274"/>
    <mergeCell ref="Z267:Z268"/>
    <mergeCell ref="AE275:AH275"/>
    <mergeCell ref="AE277:AH277"/>
    <mergeCell ref="AE279:AH279"/>
    <mergeCell ref="AE281:AH281"/>
    <mergeCell ref="AA304:AA307"/>
    <mergeCell ref="AC304:AD304"/>
    <mergeCell ref="AB298:AB299"/>
    <mergeCell ref="AE298:AH298"/>
    <mergeCell ref="AE300:AH300"/>
    <mergeCell ref="AE302:AH302"/>
    <mergeCell ref="AE304:AH304"/>
    <mergeCell ref="AE306:AH306"/>
    <mergeCell ref="Y308:Y316"/>
    <mergeCell ref="Z308:Z310"/>
    <mergeCell ref="AA308:AA310"/>
    <mergeCell ref="AC308:AD308"/>
    <mergeCell ref="AE308:AH308"/>
    <mergeCell ref="AE313:AH313"/>
    <mergeCell ref="Y304:Y307"/>
    <mergeCell ref="Z304:Z307"/>
    <mergeCell ref="AE289:AH289"/>
    <mergeCell ref="AB291:AB292"/>
    <mergeCell ref="AE291:AH291"/>
    <mergeCell ref="AA360:AB360"/>
    <mergeCell ref="Y363:AA363"/>
    <mergeCell ref="AA364:AB364"/>
    <mergeCell ref="Y367:AA367"/>
    <mergeCell ref="Y350:Y357"/>
    <mergeCell ref="Z350:Z353"/>
    <mergeCell ref="AA350:AA353"/>
    <mergeCell ref="Y369:Y374"/>
    <mergeCell ref="Z369:Z371"/>
    <mergeCell ref="AA369:AA370"/>
    <mergeCell ref="Y317:AB317"/>
    <mergeCell ref="AA321:AB321"/>
    <mergeCell ref="Y330:Y335"/>
    <mergeCell ref="Z330:Z331"/>
    <mergeCell ref="AA330:AA331"/>
    <mergeCell ref="AB330:AB331"/>
    <mergeCell ref="AE350:AH350"/>
    <mergeCell ref="AE330:AH330"/>
    <mergeCell ref="Y340:Y349"/>
    <mergeCell ref="Z340:Z341"/>
    <mergeCell ref="AA340:AA349"/>
    <mergeCell ref="AB340:AB341"/>
    <mergeCell ref="AE340:AH340"/>
    <mergeCell ref="AE335:AH335"/>
    <mergeCell ref="AE332:AH332"/>
    <mergeCell ref="AE358:AH358"/>
    <mergeCell ref="AE369:AH369"/>
    <mergeCell ref="AE371:AH371"/>
    <mergeCell ref="AE373:AH373"/>
    <mergeCell ref="AE423:AH423"/>
    <mergeCell ref="AE429:AH429"/>
    <mergeCell ref="AE432:AH432"/>
    <mergeCell ref="Y433:Y434"/>
    <mergeCell ref="AA413:AB413"/>
    <mergeCell ref="AA417:AB417"/>
    <mergeCell ref="Y423:Y426"/>
    <mergeCell ref="Z423:Z424"/>
    <mergeCell ref="AA423:AA426"/>
    <mergeCell ref="Y377:Y384"/>
    <mergeCell ref="Z377:Z382"/>
    <mergeCell ref="AA377:AA382"/>
    <mergeCell ref="Z397:AB397"/>
    <mergeCell ref="AA401:AB401"/>
    <mergeCell ref="AA405:AB405"/>
    <mergeCell ref="AA409:AB409"/>
    <mergeCell ref="AB377:AB378"/>
    <mergeCell ref="Y385:Y391"/>
    <mergeCell ref="Z385:Z386"/>
    <mergeCell ref="AA385:AA391"/>
    <mergeCell ref="AE392:AH392"/>
    <mergeCell ref="AB421:AH421"/>
    <mergeCell ref="AB422:AH422"/>
    <mergeCell ref="AE426:AH426"/>
    <mergeCell ref="Y445:Y448"/>
    <mergeCell ref="AA445:AA448"/>
    <mergeCell ref="AE445:AH445"/>
    <mergeCell ref="AE447:AH447"/>
    <mergeCell ref="Y435:Y444"/>
    <mergeCell ref="Z435:Z444"/>
    <mergeCell ref="AA435:AA444"/>
    <mergeCell ref="AB435:AB444"/>
    <mergeCell ref="AE455:AH455"/>
    <mergeCell ref="AE435:AH435"/>
    <mergeCell ref="AE440:AH440"/>
    <mergeCell ref="AE442:AH442"/>
    <mergeCell ref="AE452:AH452"/>
    <mergeCell ref="Y455:Y460"/>
    <mergeCell ref="Z455:Z460"/>
    <mergeCell ref="AA455:AA460"/>
    <mergeCell ref="AB455:AB460"/>
    <mergeCell ref="AE460:AH460"/>
    <mergeCell ref="AE437:AH437"/>
    <mergeCell ref="Y586:AA586"/>
    <mergeCell ref="Y530:Y532"/>
    <mergeCell ref="Z530:Z531"/>
    <mergeCell ref="AA530:AA531"/>
    <mergeCell ref="AB530:AB531"/>
    <mergeCell ref="Y522:Y526"/>
    <mergeCell ref="Z522:Z523"/>
    <mergeCell ref="AA522:AA526"/>
    <mergeCell ref="AB522:AB523"/>
    <mergeCell ref="AA546:AA547"/>
    <mergeCell ref="AA571:AB571"/>
    <mergeCell ref="AA575:AB575"/>
    <mergeCell ref="AA579:AB579"/>
    <mergeCell ref="AA563:AB563"/>
    <mergeCell ref="AA567:AB567"/>
    <mergeCell ref="AE551:AH551"/>
    <mergeCell ref="AE490:AH490"/>
    <mergeCell ref="AE553:AH553"/>
    <mergeCell ref="AA555:AB555"/>
    <mergeCell ref="AA559:AB559"/>
    <mergeCell ref="Y536:Y537"/>
    <mergeCell ref="Y538:Y541"/>
    <mergeCell ref="Z538:Z539"/>
    <mergeCell ref="AE542:AH542"/>
    <mergeCell ref="Z509:AB509"/>
    <mergeCell ref="AA513:AB513"/>
    <mergeCell ref="AE530:AH530"/>
    <mergeCell ref="AE532:AH532"/>
    <mergeCell ref="AE534:AH534"/>
    <mergeCell ref="AE536:AH536"/>
    <mergeCell ref="AA538:AA542"/>
    <mergeCell ref="AB538:AB539"/>
    <mergeCell ref="Y478:Y485"/>
    <mergeCell ref="Z478:Z482"/>
    <mergeCell ref="AA478:AA483"/>
    <mergeCell ref="M3:X3"/>
    <mergeCell ref="A3:L3"/>
    <mergeCell ref="Y3:AH3"/>
    <mergeCell ref="AA517:AB517"/>
    <mergeCell ref="AA543:AA545"/>
    <mergeCell ref="Y544:Y545"/>
    <mergeCell ref="AE544:AH544"/>
    <mergeCell ref="Y546:Y548"/>
    <mergeCell ref="Z546:Z548"/>
    <mergeCell ref="AE506:AH506"/>
    <mergeCell ref="AE462:AH462"/>
    <mergeCell ref="AA465:AB465"/>
    <mergeCell ref="AE465:AH465"/>
    <mergeCell ref="AA469:AB469"/>
    <mergeCell ref="AA473:AB473"/>
    <mergeCell ref="Y486:AB486"/>
    <mergeCell ref="AE486:AH486"/>
    <mergeCell ref="Y490:AB490"/>
    <mergeCell ref="Y495:Y498"/>
    <mergeCell ref="Z495:Z499"/>
    <mergeCell ref="AA495:AA499"/>
    <mergeCell ref="AE495:AH495"/>
    <mergeCell ref="AE450:AH450"/>
    <mergeCell ref="AE478:AH478"/>
    <mergeCell ref="AE480:AH480"/>
    <mergeCell ref="AE482:AH482"/>
    <mergeCell ref="AE484:AH484"/>
    <mergeCell ref="AE457:AH457"/>
    <mergeCell ref="U32:X32"/>
    <mergeCell ref="AE538:AH538"/>
    <mergeCell ref="AE540:AH540"/>
    <mergeCell ref="AE546:AH546"/>
    <mergeCell ref="AE548:AH548"/>
    <mergeCell ref="I34:L34"/>
    <mergeCell ref="U34:X34"/>
    <mergeCell ref="Q95:R95"/>
    <mergeCell ref="M99:X99"/>
    <mergeCell ref="M80:X80"/>
    <mergeCell ref="M81:M83"/>
    <mergeCell ref="N81:N84"/>
    <mergeCell ref="A1:AH2"/>
    <mergeCell ref="I18:L18"/>
    <mergeCell ref="U18:X18"/>
    <mergeCell ref="AE18:AH18"/>
    <mergeCell ref="I16:L16"/>
    <mergeCell ref="U16:X16"/>
    <mergeCell ref="AE16:AH16"/>
    <mergeCell ref="AE13:AH13"/>
    <mergeCell ref="U13:X13"/>
    <mergeCell ref="I13:L13"/>
    <mergeCell ref="I11:L11"/>
    <mergeCell ref="U11:X11"/>
    <mergeCell ref="AE11:AH11"/>
    <mergeCell ref="AE6:AH6"/>
    <mergeCell ref="AC8:AD8"/>
    <mergeCell ref="Y11:Y19"/>
    <mergeCell ref="AA11:AA19"/>
    <mergeCell ref="AA6:AA7"/>
    <mergeCell ref="AB6:AB7"/>
    <mergeCell ref="AC6:AD7"/>
    <mergeCell ref="Y20:Y25"/>
    <mergeCell ref="I152:L152"/>
    <mergeCell ref="U152:X152"/>
    <mergeCell ref="AE152:AH152"/>
    <mergeCell ref="P152:P153"/>
    <mergeCell ref="I51:L51"/>
    <mergeCell ref="I49:L49"/>
    <mergeCell ref="I46:L46"/>
    <mergeCell ref="U49:X49"/>
    <mergeCell ref="U51:X51"/>
    <mergeCell ref="AE49:AH49"/>
    <mergeCell ref="AE51:AH51"/>
    <mergeCell ref="U46:X46"/>
    <mergeCell ref="AE46:AH46"/>
    <mergeCell ref="I44:L44"/>
    <mergeCell ref="U44:X44"/>
    <mergeCell ref="AE44:AH44"/>
    <mergeCell ref="I53:L53"/>
    <mergeCell ref="I55:L55"/>
    <mergeCell ref="U53:X53"/>
    <mergeCell ref="U55:X55"/>
    <mergeCell ref="AE53:AH53"/>
    <mergeCell ref="AE55:AH55"/>
    <mergeCell ref="R62:R67"/>
    <mergeCell ref="M62:M65"/>
    <mergeCell ref="N62:N65"/>
    <mergeCell ref="O62:O71"/>
    <mergeCell ref="Q62:Q67"/>
    <mergeCell ref="I89:L89"/>
    <mergeCell ref="AA144:AA148"/>
    <mergeCell ref="Y152:Y153"/>
    <mergeCell ref="AA152:AA153"/>
    <mergeCell ref="AA126:AA134"/>
    <mergeCell ref="AB4:AH4"/>
    <mergeCell ref="AB5:AH5"/>
    <mergeCell ref="I62:L62"/>
    <mergeCell ref="U62:X62"/>
    <mergeCell ref="AE62:AH62"/>
    <mergeCell ref="U117:X117"/>
    <mergeCell ref="Z20:Z21"/>
    <mergeCell ref="AA53:AA61"/>
    <mergeCell ref="AB53:AB61"/>
    <mergeCell ref="AA62:AA67"/>
    <mergeCell ref="AE30:AH30"/>
    <mergeCell ref="AE32:AH32"/>
    <mergeCell ref="AE34:AH34"/>
    <mergeCell ref="AE20:AH20"/>
    <mergeCell ref="AE22:AH22"/>
    <mergeCell ref="AE24:AH24"/>
    <mergeCell ref="AE26:AH26"/>
    <mergeCell ref="AE28:AH28"/>
    <mergeCell ref="AB9:AH9"/>
    <mergeCell ref="AB10:AH10"/>
    <mergeCell ref="R88:R90"/>
    <mergeCell ref="U81:X81"/>
    <mergeCell ref="U84:X84"/>
    <mergeCell ref="U87:X87"/>
    <mergeCell ref="M4:X4"/>
    <mergeCell ref="M6:M7"/>
    <mergeCell ref="N6:N7"/>
    <mergeCell ref="O6:O7"/>
    <mergeCell ref="P6:P7"/>
    <mergeCell ref="Q6:Q7"/>
    <mergeCell ref="R6:R7"/>
    <mergeCell ref="S6:T7"/>
    <mergeCell ref="E121:F121"/>
    <mergeCell ref="Q121:R121"/>
    <mergeCell ref="W121:Y121"/>
    <mergeCell ref="I32:L32"/>
    <mergeCell ref="AA20:AA22"/>
    <mergeCell ref="AB20:AB22"/>
    <mergeCell ref="AA28:AA29"/>
    <mergeCell ref="AB28:AB29"/>
    <mergeCell ref="I105:L105"/>
    <mergeCell ref="I108:L108"/>
    <mergeCell ref="U100:X100"/>
    <mergeCell ref="AE100:AH100"/>
    <mergeCell ref="U102:X102"/>
    <mergeCell ref="AE102:AH102"/>
    <mergeCell ref="U105:X105"/>
    <mergeCell ref="AE105:AH105"/>
    <mergeCell ref="U108:X108"/>
    <mergeCell ref="AE108:AH108"/>
    <mergeCell ref="AE89:AH89"/>
    <mergeCell ref="I100:L100"/>
    <mergeCell ref="I102:L102"/>
    <mergeCell ref="M72:R72"/>
    <mergeCell ref="U72:X72"/>
    <mergeCell ref="N76:R76"/>
    <mergeCell ref="M91:R91"/>
    <mergeCell ref="U89:X89"/>
    <mergeCell ref="I28:L28"/>
    <mergeCell ref="I30:L30"/>
    <mergeCell ref="AE58:AH58"/>
    <mergeCell ref="I60:L60"/>
    <mergeCell ref="U60:X60"/>
    <mergeCell ref="AE60:AH60"/>
    <mergeCell ref="I40:L40"/>
    <mergeCell ref="U40:X40"/>
    <mergeCell ref="AE40:AH40"/>
    <mergeCell ref="I42:L42"/>
    <mergeCell ref="U42:X42"/>
    <mergeCell ref="AE42:AH42"/>
    <mergeCell ref="O36:O43"/>
    <mergeCell ref="C36:C39"/>
    <mergeCell ref="D36:D37"/>
    <mergeCell ref="E36:E37"/>
    <mergeCell ref="F36:F37"/>
    <mergeCell ref="I36:L36"/>
    <mergeCell ref="P36:P37"/>
    <mergeCell ref="Q36:Q37"/>
    <mergeCell ref="R36:R37"/>
    <mergeCell ref="U36:X36"/>
    <mergeCell ref="Y36:Y38"/>
    <mergeCell ref="Z36:Z37"/>
    <mergeCell ref="AA36:AA37"/>
    <mergeCell ref="AB36:AB37"/>
    <mergeCell ref="AE36:AH36"/>
    <mergeCell ref="I38:L38"/>
    <mergeCell ref="U38:X38"/>
    <mergeCell ref="AE38:AH38"/>
  </mergeCells>
  <phoneticPr fontId="9" type="noConversion"/>
  <pageMargins left="0.19685039370078741" right="0.19685039370078741" top="0.74803149606299213" bottom="0.74803149606299213" header="0.31496062992125984" footer="0.31496062992125984"/>
  <pageSetup paperSize="9" scale="2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2023-05-12T12:11:38Z</dcterms:modified>
</cp:coreProperties>
</file>