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7795" windowHeight="11325"/>
  </bookViews>
  <sheets>
    <sheet name="березень" sheetId="1" r:id="rId1"/>
  </sheets>
  <definedNames>
    <definedName name="_xlnm.Print_Titles" localSheetId="0">березень!$A:$B,березень!$5:$6</definedName>
    <definedName name="_xlnm.Print_Area" localSheetId="0">березень!$A$1:$F$103</definedName>
  </definedNames>
  <calcPr calcId="145621" fullCalcOnLoad="1"/>
</workbook>
</file>

<file path=xl/calcChain.xml><?xml version="1.0" encoding="utf-8"?>
<calcChain xmlns="http://schemas.openxmlformats.org/spreadsheetml/2006/main">
  <c r="C101" i="1" l="1"/>
  <c r="E100" i="1"/>
  <c r="C100" i="1" s="1"/>
  <c r="C99" i="1"/>
  <c r="C98" i="1"/>
  <c r="C97" i="1"/>
  <c r="C96" i="1"/>
  <c r="C95" i="1"/>
  <c r="C94" i="1"/>
  <c r="C93" i="1"/>
  <c r="C92" i="1"/>
  <c r="C91" i="1"/>
  <c r="E90" i="1"/>
  <c r="C90" i="1"/>
  <c r="C89" i="1"/>
  <c r="C88" i="1"/>
  <c r="C87" i="1"/>
  <c r="D86" i="1"/>
  <c r="C86" i="1" s="1"/>
  <c r="C85" i="1"/>
  <c r="C84" i="1"/>
  <c r="D83" i="1"/>
  <c r="C83" i="1" s="1"/>
  <c r="C82" i="1"/>
  <c r="C81" i="1"/>
  <c r="C80" i="1"/>
  <c r="F79" i="1"/>
  <c r="E79" i="1"/>
  <c r="E76" i="1" s="1"/>
  <c r="E75" i="1" s="1"/>
  <c r="C78" i="1"/>
  <c r="D77" i="1"/>
  <c r="C77" i="1" s="1"/>
  <c r="F76" i="1"/>
  <c r="F75" i="1" s="1"/>
  <c r="C73" i="1"/>
  <c r="C72" i="1"/>
  <c r="C71" i="1"/>
  <c r="C70" i="1"/>
  <c r="C69" i="1"/>
  <c r="C68" i="1"/>
  <c r="F67" i="1"/>
  <c r="F66" i="1" s="1"/>
  <c r="E67" i="1"/>
  <c r="D67" i="1"/>
  <c r="C67" i="1"/>
  <c r="E66" i="1"/>
  <c r="D66" i="1"/>
  <c r="E65" i="1"/>
  <c r="C65" i="1"/>
  <c r="E64" i="1"/>
  <c r="D64" i="1"/>
  <c r="C64" i="1"/>
  <c r="F63" i="1"/>
  <c r="F60" i="1" s="1"/>
  <c r="F59" i="1" s="1"/>
  <c r="C62" i="1"/>
  <c r="C61" i="1"/>
  <c r="D60" i="1"/>
  <c r="D59" i="1" s="1"/>
  <c r="C58" i="1"/>
  <c r="C57" i="1"/>
  <c r="C56" i="1" s="1"/>
  <c r="F56" i="1"/>
  <c r="E56" i="1"/>
  <c r="D56" i="1"/>
  <c r="C55" i="1"/>
  <c r="C54" i="1"/>
  <c r="C53" i="1"/>
  <c r="C52" i="1"/>
  <c r="C51" i="1" s="1"/>
  <c r="F51" i="1"/>
  <c r="E51" i="1"/>
  <c r="D51" i="1"/>
  <c r="C50" i="1"/>
  <c r="C49" i="1"/>
  <c r="C48" i="1" s="1"/>
  <c r="F48" i="1"/>
  <c r="F46" i="1" s="1"/>
  <c r="E48" i="1"/>
  <c r="E46" i="1" s="1"/>
  <c r="E36" i="1" s="1"/>
  <c r="D48" i="1"/>
  <c r="D46" i="1" s="1"/>
  <c r="D36" i="1" s="1"/>
  <c r="C47" i="1"/>
  <c r="C45" i="1"/>
  <c r="C44" i="1"/>
  <c r="C43" i="1"/>
  <c r="C42" i="1"/>
  <c r="C41" i="1"/>
  <c r="D40" i="1"/>
  <c r="C40" i="1"/>
  <c r="C39" i="1"/>
  <c r="C38" i="1"/>
  <c r="F37" i="1"/>
  <c r="E37" i="1"/>
  <c r="D37" i="1"/>
  <c r="C35" i="1"/>
  <c r="C34" i="1" s="1"/>
  <c r="F34" i="1"/>
  <c r="E34" i="1"/>
  <c r="D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F20" i="1"/>
  <c r="F19" i="1" s="1"/>
  <c r="E20" i="1"/>
  <c r="E19" i="1" s="1"/>
  <c r="D20" i="1"/>
  <c r="D19" i="1" s="1"/>
  <c r="C19" i="1" s="1"/>
  <c r="C18" i="1"/>
  <c r="C17" i="1"/>
  <c r="C16" i="1"/>
  <c r="F15" i="1"/>
  <c r="E15" i="1"/>
  <c r="D15" i="1"/>
  <c r="C15" i="1"/>
  <c r="C14" i="1"/>
  <c r="C13" i="1"/>
  <c r="C11" i="1" s="1"/>
  <c r="C12" i="1"/>
  <c r="F11" i="1"/>
  <c r="E11" i="1"/>
  <c r="D11" i="1"/>
  <c r="C10" i="1"/>
  <c r="C9" i="1"/>
  <c r="F8" i="1"/>
  <c r="F7" i="1" s="1"/>
  <c r="E8" i="1"/>
  <c r="D8" i="1"/>
  <c r="C8" i="1" l="1"/>
  <c r="D7" i="1"/>
  <c r="E63" i="1"/>
  <c r="C37" i="1"/>
  <c r="C66" i="1"/>
  <c r="C7" i="1"/>
  <c r="D74" i="1"/>
  <c r="E7" i="1"/>
  <c r="F36" i="1"/>
  <c r="F74" i="1" s="1"/>
  <c r="F102" i="1" s="1"/>
  <c r="C46" i="1"/>
  <c r="D79" i="1"/>
  <c r="C20" i="1"/>
  <c r="E60" i="1" l="1"/>
  <c r="E59" i="1" s="1"/>
  <c r="C63" i="1"/>
  <c r="C60" i="1" s="1"/>
  <c r="C59" i="1" s="1"/>
  <c r="C36" i="1"/>
  <c r="C74" i="1" s="1"/>
  <c r="E74" i="1"/>
  <c r="E102" i="1" s="1"/>
  <c r="C79" i="1"/>
  <c r="D76" i="1"/>
  <c r="C76" i="1" l="1"/>
  <c r="D75" i="1"/>
  <c r="C75" i="1" l="1"/>
  <c r="C102" i="1" s="1"/>
  <c r="D102" i="1"/>
</calcChain>
</file>

<file path=xl/sharedStrings.xml><?xml version="1.0" encoding="utf-8"?>
<sst xmlns="http://schemas.openxmlformats.org/spreadsheetml/2006/main" count="110" uniqueCount="105">
  <si>
    <t xml:space="preserve">Додаток 1
до рішення Київської міської ради                                                                                                        від 08 грудня 2022  року №5828/5869                                                                                                                              (в редакції рішення Київської міської ради                                                                         від _______________ № ________________)           </t>
  </si>
  <si>
    <t>Доходи бюджету міста Києва на 2023 рік</t>
  </si>
  <si>
    <t>(код бюджету)</t>
  </si>
  <si>
    <t>грн</t>
  </si>
  <si>
    <t>Код</t>
  </si>
  <si>
    <t>Найменування згідно
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</si>
  <si>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</si>
  <si>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</si>
  <si>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</si>
  <si>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</si>
  <si>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</si>
  <si>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</si>
  <si>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</si>
  <si>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прибуток підприємств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</si>
  <si>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</si>
  <si>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</si>
  <si>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користування надрами</t>
  </si>
  <si>
    <t>Плата за використання інших природних ресурсів</t>
  </si>
  <si>
    <t>Внутрішні податки на товари та послуги</t>
  </si>
  <si>
    <t>Акцизний податок з вироблених в Україні підакцизних товарів (пальне)</t>
  </si>
  <si>
    <t>Акцизний податок з ввезених на митну територію України підакцизних товарів (пальне)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</si>
  <si>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</si>
  <si>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</si>
  <si>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</si>
  <si>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</si>
  <si>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</si>
  <si>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</si>
  <si>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</si>
  <si>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</si>
  <si>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</si>
  <si>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</si>
  <si>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</si>
  <si>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</si>
  <si>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</si>
  <si>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Збір за місця для паркування транспортних засобів</t>
  </si>
  <si>
    <t>Туристичний збір</t>
  </si>
  <si>
    <t>Єдиний податок</t>
  </si>
  <si>
    <t>Інші податки та збори</t>
  </si>
  <si>
    <t>Екологічний податок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</si>
  <si>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</si>
  <si>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</si>
  <si>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</si>
  <si>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Дивіденди (дохід), нараховані на акції (частки, паї) господарських товариств, у статутних капіталах яких є майно Автономної Республіки Крим, комунальна власність</t>
  </si>
  <si>
    <t>Інші надходження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</si>
  <si>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операції у сфері торгівлі, громадського харчування та послуг</t>
  </si>
  <si>
    <t>Адміністративні штрафи та інші санкції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</si>
  <si>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напоїів та тютюнових виробів, рідин, що використовуються в електронних сигаретах, та пального"</t>
  </si>
  <si>
    <t>Надходження коштів від відшкодування втрат сільськогосподарського і лісогосподарського виробництва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</si>
  <si>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</si>
  <si>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</si>
  <si>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</si>
  <si>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</si>
  <si>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Державне мито</t>
  </si>
  <si>
    <t>Інші неподаткові надходження</t>
  </si>
  <si>
    <t>Інші надходження до фондів охорони навколишнього прриродного середовища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</si>
  <si>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</si>
  <si>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Плата за гарантії, надані Верховною Радою Автономної Республіки Крим, міськими та обласними радами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</si>
  <si>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</si>
  <si>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</si>
  <si>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Інші джерела власних надходжень бюджетних установ</t>
  </si>
  <si>
    <t>Доходи від операцій з капіталом</t>
  </si>
  <si>
    <t>Надходження від продажу основного капіталу</t>
  </si>
  <si>
    <t>Надходження коштів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</si>
  <si>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 xml:space="preserve">Надходження коштів від Державного фонду дорогоцінних металів і дорогоцінного каміння  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</si>
  <si>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</si>
  <si>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>Кошти від продажу землі і нематеріальних активів</t>
  </si>
  <si>
    <t>Кошти від продажу землі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</si>
  <si>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</si>
  <si>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</si>
  <si>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Кошти, що надходять відповідно до умов інвестиційних угод та аукціонів</t>
  </si>
  <si>
    <t>Кошти пайової участі (внеску) власників тимчасових споруд торговельного, побутового, соціально-культурного чи іншого призначення для здійснення підприємницької діяльності, засобів пересувної дрібнороздрібної торговельної мережі в утриманні об’єктів благоустрою</t>
  </si>
  <si>
    <t>Кошти від плати за право тимчасового використання місць (для розташування об’єктів зовнішньої реклами), які перебувають у комунальній власності територіальної громади м. Києва та від плати за розміщення реклами на транспорті комунальної власності</t>
  </si>
  <si>
    <t>Кошти від плати за місця для паркування транспорних засобів</t>
  </si>
  <si>
    <t>Кошти відновної вартості зелених насаджень, що підлягають видаленню на території міста Києва</t>
  </si>
  <si>
    <t>Кошти, що надходять від сплати за договорами щодо розміщення засобів пересувної дрібнороздрібної торговельної мережі та об'єктів сезонної дрібнороздрібної торговельної мережі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</si>
  <si>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</si>
  <si>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</si>
  <si>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</si>
  <si>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</si>
  <si>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Додаткова дотація з державного бюджету місцевим бюджетам внаслідок наданих державою податкових пільг зі сплати земельного податку суб'єктам космічної діяльності та літакобудування</t>
  </si>
  <si>
    <t>Субвенції з державного бюджету місцевим бюджетам</t>
  </si>
  <si>
    <r>
  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</t>
    </r>
    <r>
      <rPr>
        <u/>
        <sz val="18"/>
        <color indexed="18"/>
        <rFont val="Times New Roman"/>
        <family val="1"/>
        <charset val="204"/>
      </rPr>
      <t>пунктів 11 - 14</t>
    </r>
    <r>
      <rPr>
        <sz val="18"/>
        <color indexed="63"/>
        <rFont val="Times New Roman"/>
        <family val="1"/>
        <charset val="204"/>
      </rPr>
      <t> частини другої статті 7 або учасниками бойових дій відповідно до </t>
    </r>
    <r>
      <rPr>
        <u/>
        <sz val="18"/>
        <color indexed="18"/>
        <rFont val="Times New Roman"/>
        <family val="1"/>
        <charset val="204"/>
      </rPr>
      <t>пунктів 19 - 20</t>
    </r>
    <r>
      <rPr>
        <sz val="18"/>
        <color indexed="63"/>
        <rFont val="Times New Roman"/>
        <family val="1"/>
        <charset val="204"/>
      </rPr>
      <t> частини першої статті 6 Закону України "Про статус ветеранів війни, гарантії їх соціального захисту", та які потребують поліпшення житлових умов</t>
    </r>
  </si>
  <si>
    <t>Субвенція з державного бюджету місцевим бюджетам на забезпечення нагальних потреб функціонування держави в умовах воєного стану</t>
  </si>
  <si>
    <t>Субвенція з державного бюджету місцевим бюджетам на реалізацію програми "Спроможня школа для кращих результатів" у 2021 році</t>
  </si>
  <si>
    <t>Субвенція з державного бюджету місцевим бюджетам на здіснення підтримки окремих закладів та заходів у системі охорони здоров`я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</si>
  <si>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</si>
  <si>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</si>
  <si>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</si>
  <si>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 xml:space="preserve">Субвенція з державного бюджету місцевим бюджетам на здійснення заходів щодо соціально-економічного розвитку окремих територій 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</si>
  <si>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</si>
  <si>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`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</si>
  <si>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</si>
  <si>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</si>
  <si>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</si>
  <si>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державного бюджету місцевим бюджетам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</si>
  <si>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r>
  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 </t>
    </r>
    <r>
      <rPr>
        <u/>
        <sz val="18"/>
        <color indexed="18"/>
        <rFont val="Times New Roman"/>
        <family val="1"/>
        <charset val="204"/>
      </rPr>
      <t>абзацами 5 - 8</t>
    </r>
    <r>
      <rPr>
        <sz val="18"/>
        <color indexed="63"/>
        <rFont val="Times New Roman"/>
        <family val="1"/>
        <charset val="204"/>
      </rPr>
      <t>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</t>
    </r>
    <r>
      <rPr>
        <u/>
        <sz val="18"/>
        <color indexed="18"/>
        <rFont val="Times New Roman"/>
        <family val="1"/>
        <charset val="204"/>
      </rPr>
      <t>пунктами 11 - 14</t>
    </r>
    <r>
      <rPr>
        <sz val="18"/>
        <color indexed="63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</si>
  <si>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r>
  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 </t>
    </r>
    <r>
      <rPr>
        <sz val="18"/>
        <rFont val="Times New Roman"/>
        <family val="1"/>
        <charset val="204"/>
      </rPr>
      <t>абзаці першому</t>
    </r>
    <r>
      <rPr>
        <sz val="18"/>
        <color indexed="8"/>
        <rFont val="Times New Roman"/>
        <family val="1"/>
        <charset val="204"/>
      </rPr>
      <t>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</t>
    </r>
    <r>
      <rPr>
        <sz val="18"/>
        <rFont val="Times New Roman"/>
        <family val="1"/>
        <charset val="204"/>
      </rPr>
      <t>пунктом 7</t>
    </r>
    <r>
      <rPr>
        <sz val="18"/>
        <color indexed="8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</si>
  <si>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>Субвенція з державного бюджету місцевим бюджетам на проведення виборів депутатів місцевих рад та сільських, селищних, міських голів 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</si>
  <si>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</si>
  <si>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</si>
  <si>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Від Європейського Союзу, урядів іноземних держав, міжнародних організацій, донорських установ</t>
  </si>
  <si>
    <t>Гранти, що надійшли до місцевих бюджетів</t>
  </si>
  <si>
    <t>Разом доходів</t>
  </si>
  <si>
    <t>Київський міський голова</t>
  </si>
  <si>
    <t xml:space="preserve">             Віталій КЛИЧКО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</si>
</sst>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Arial Cyr"/>
      <charset val="204"/>
    </font>
    <font>
      <b/>
      <sz val="20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Arial Cyr"/>
      <charset val="204"/>
    </font>
    <font>
      <b/>
      <i/>
      <sz val="18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i/>
      <sz val="18"/>
      <name val="Arial Cyr"/>
      <charset val="204"/>
    </font>
    <font>
      <sz val="2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i/>
      <sz val="20"/>
      <color indexed="8"/>
      <name val="Times New Roman"/>
      <family val="1"/>
      <charset val="204"/>
    </font>
    <font>
      <u/>
      <sz val="18"/>
      <color indexed="18"/>
      <name val="Times New Roman"/>
      <family val="1"/>
      <charset val="204"/>
    </font>
    <font>
      <sz val="18"/>
      <color indexed="63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Font="1"/>
    <xf numFmtId="0" fontId="4" fillId="0" borderId="0" xfId="0" applyNumberFormat="1" applyFont="1" applyFill="1" applyAlignment="1" applyProtection="1">
      <alignment horizontal="center"/>
    </xf>
    <xf numFmtId="0" fontId="4" fillId="0" borderId="0" xfId="0" applyNumberFormat="1" applyFont="1" applyFill="1" applyAlignment="1" applyProtection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right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3" fontId="4" fillId="0" borderId="1" xfId="0" applyNumberFormat="1" applyFont="1" applyFill="1" applyBorder="1" applyAlignment="1" applyProtection="1">
      <alignment horizontal="right" vertical="center" wrapText="1"/>
    </xf>
    <xf numFmtId="3" fontId="4" fillId="2" borderId="1" xfId="0" applyNumberFormat="1" applyFont="1" applyFill="1" applyBorder="1" applyAlignment="1" applyProtection="1">
      <alignment horizontal="right" vertical="center" wrapText="1"/>
    </xf>
    <xf numFmtId="0" fontId="7" fillId="0" borderId="0" xfId="0" applyFont="1"/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center" wrapText="1"/>
    </xf>
    <xf numFmtId="3" fontId="9" fillId="0" borderId="1" xfId="0" applyNumberFormat="1" applyFont="1" applyFill="1" applyBorder="1" applyAlignment="1" applyProtection="1">
      <alignment horizontal="right" vertical="center" wrapText="1"/>
    </xf>
    <xf numFmtId="3" fontId="9" fillId="2" borderId="1" xfId="0" applyNumberFormat="1" applyFont="1" applyFill="1" applyBorder="1" applyAlignment="1" applyProtection="1">
      <alignment horizontal="right" vertical="center" wrapText="1"/>
    </xf>
    <xf numFmtId="0" fontId="10" fillId="0" borderId="0" xfId="0" applyFont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/>
    </xf>
    <xf numFmtId="3" fontId="2" fillId="2" borderId="1" xfId="0" applyNumberFormat="1" applyFont="1" applyFill="1" applyBorder="1" applyAlignment="1" applyProtection="1">
      <alignment vertical="center" wrapText="1"/>
    </xf>
    <xf numFmtId="3" fontId="2" fillId="0" borderId="1" xfId="0" applyNumberFormat="1" applyFont="1" applyFill="1" applyBorder="1" applyAlignment="1" applyProtection="1">
      <alignment vertical="center" wrapText="1"/>
    </xf>
    <xf numFmtId="4" fontId="3" fillId="0" borderId="0" xfId="0" applyNumberFormat="1" applyFont="1"/>
    <xf numFmtId="3" fontId="2" fillId="2" borderId="1" xfId="0" applyNumberFormat="1" applyFont="1" applyFill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2" fillId="2" borderId="1" xfId="0" applyNumberFormat="1" applyFont="1" applyFill="1" applyBorder="1" applyAlignment="1" applyProtection="1">
      <alignment horizontal="right" vertical="center" wrapText="1"/>
    </xf>
    <xf numFmtId="3" fontId="2" fillId="0" borderId="1" xfId="0" applyNumberFormat="1" applyFont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3" fontId="4" fillId="2" borderId="1" xfId="0" applyNumberFormat="1" applyFont="1" applyFill="1" applyBorder="1" applyAlignment="1">
      <alignment vertical="center" wrapText="1"/>
    </xf>
    <xf numFmtId="3" fontId="12" fillId="0" borderId="1" xfId="0" applyNumberFormat="1" applyFon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NumberFormat="1" applyFont="1" applyFill="1" applyBorder="1" applyAlignment="1" applyProtection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vertical="center" wrapText="1"/>
    </xf>
    <xf numFmtId="3" fontId="3" fillId="0" borderId="0" xfId="0" applyNumberFormat="1" applyFont="1"/>
    <xf numFmtId="3" fontId="9" fillId="2" borderId="1" xfId="0" applyNumberFormat="1" applyFont="1" applyFill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3" fontId="11" fillId="2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/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3" fontId="17" fillId="0" borderId="1" xfId="0" applyNumberFormat="1" applyFont="1" applyFill="1" applyBorder="1" applyAlignment="1" applyProtection="1">
      <alignment horizontal="right" vertical="center" wrapText="1"/>
    </xf>
    <xf numFmtId="3" fontId="17" fillId="2" borderId="1" xfId="0" applyNumberFormat="1" applyFont="1" applyFill="1" applyBorder="1" applyAlignment="1" applyProtection="1">
      <alignment horizontal="right" vertical="center" wrapText="1"/>
    </xf>
    <xf numFmtId="3" fontId="18" fillId="0" borderId="0" xfId="0" applyNumberFormat="1" applyFont="1" applyFill="1" applyBorder="1" applyAlignment="1" applyProtection="1">
      <alignment horizontal="right" vertical="center" wrapText="1"/>
    </xf>
    <xf numFmtId="0" fontId="19" fillId="0" borderId="0" xfId="0" applyFont="1"/>
    <xf numFmtId="4" fontId="20" fillId="0" borderId="0" xfId="0" applyNumberFormat="1" applyFont="1"/>
    <xf numFmtId="0" fontId="2" fillId="0" borderId="0" xfId="0" applyNumberFormat="1" applyFont="1" applyFill="1" applyAlignment="1" applyProtection="1"/>
    <xf numFmtId="0" fontId="2" fillId="2" borderId="0" xfId="0" applyNumberFormat="1" applyFont="1" applyFill="1" applyAlignment="1" applyProtection="1"/>
    <xf numFmtId="0" fontId="2" fillId="0" borderId="2" xfId="0" applyNumberFormat="1" applyFont="1" applyFill="1" applyBorder="1" applyAlignment="1" applyProtection="1"/>
    <xf numFmtId="0" fontId="7" fillId="0" borderId="2" xfId="0" applyFont="1" applyBorder="1" applyAlignment="1"/>
    <xf numFmtId="3" fontId="2" fillId="0" borderId="0" xfId="0" applyNumberFormat="1" applyFont="1" applyFill="1" applyAlignment="1" applyProtection="1"/>
    <xf numFmtId="4" fontId="7" fillId="0" borderId="0" xfId="0" applyNumberFormat="1" applyFont="1"/>
    <xf numFmtId="0" fontId="1" fillId="2" borderId="0" xfId="0" applyNumberFormat="1" applyFont="1" applyFill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04"/>
  <sheetViews>
    <sheetView tabSelected="1" view="pageBreakPreview" zoomScale="72" zoomScaleNormal="80" zoomScaleSheetLayoutView="72" workbookViewId="0">
      <selection activeCell="G6" sqref="G6:H6"/>
    </sheetView>
  </sheetViews>
  <sheetFormatPr defaultRowHeight="23.25" x14ac:dyDescent="0.35"/>
  <cols>
    <col min="1" max="1" width="23.28515625" style="1" customWidth="1"/>
    <col min="2" max="2" width="91.28515625" style="1" customWidth="1"/>
    <col min="3" max="3" width="30.5703125" style="1" customWidth="1"/>
    <col min="4" max="4" width="30.7109375" style="66" customWidth="1"/>
    <col min="5" max="5" width="28.5703125" style="1" customWidth="1"/>
    <col min="6" max="6" width="28.7109375" style="1" customWidth="1"/>
    <col min="7" max="7" width="28.28515625" style="1" customWidth="1"/>
    <col min="8" max="9" width="28.7109375" style="5" customWidth="1"/>
    <col min="10" max="10" width="9.140625" style="5"/>
    <col min="11" max="11" width="30" style="5" bestFit="1" customWidth="1"/>
    <col min="12" max="12" width="24.140625" style="5" bestFit="1" customWidth="1"/>
    <col min="13" max="16384" width="9.140625" style="5"/>
  </cols>
  <sheetData>
    <row r="1" spans="1:11" ht="122.25" customHeight="1" x14ac:dyDescent="0.35">
      <c r="D1" s="2" t="s">
        <v>0</v>
      </c>
      <c r="E1" s="2"/>
      <c r="F1" s="2"/>
      <c r="G1" s="3"/>
      <c r="H1" s="4"/>
      <c r="I1" s="4"/>
    </row>
    <row r="2" spans="1:11" ht="33" customHeight="1" x14ac:dyDescent="0.35">
      <c r="A2" s="6" t="s">
        <v>1</v>
      </c>
      <c r="B2" s="6"/>
      <c r="C2" s="6"/>
      <c r="D2" s="6"/>
      <c r="E2" s="6"/>
      <c r="F2" s="6"/>
      <c r="H2" s="4"/>
      <c r="I2" s="4"/>
    </row>
    <row r="3" spans="1:11" ht="33" customHeight="1" x14ac:dyDescent="0.35">
      <c r="A3" s="7"/>
      <c r="B3" s="8">
        <v>26000000000</v>
      </c>
      <c r="C3" s="9"/>
      <c r="D3" s="9"/>
      <c r="E3" s="9"/>
      <c r="H3" s="4"/>
      <c r="I3" s="4"/>
    </row>
    <row r="4" spans="1:11" ht="34.5" customHeight="1" x14ac:dyDescent="0.35">
      <c r="B4" s="10" t="s">
        <v>2</v>
      </c>
      <c r="C4" s="11"/>
      <c r="D4" s="12"/>
      <c r="E4" s="11"/>
      <c r="F4" s="13" t="s">
        <v>3</v>
      </c>
      <c r="G4" s="13"/>
      <c r="H4" s="4"/>
      <c r="I4" s="4"/>
    </row>
    <row r="5" spans="1:11" ht="21.75" customHeight="1" x14ac:dyDescent="0.35">
      <c r="A5" s="14" t="s">
        <v>4</v>
      </c>
      <c r="B5" s="14" t="s">
        <v>5</v>
      </c>
      <c r="C5" s="14" t="s">
        <v>6</v>
      </c>
      <c r="D5" s="15" t="s">
        <v>7</v>
      </c>
      <c r="E5" s="14" t="s">
        <v>8</v>
      </c>
      <c r="F5" s="14"/>
      <c r="G5" s="16"/>
      <c r="H5" s="4"/>
      <c r="I5" s="4"/>
    </row>
    <row r="6" spans="1:11" ht="43.5" customHeight="1" x14ac:dyDescent="0.35">
      <c r="A6" s="14"/>
      <c r="B6" s="14"/>
      <c r="C6" s="14"/>
      <c r="D6" s="15"/>
      <c r="E6" s="17" t="s">
        <v>6</v>
      </c>
      <c r="F6" s="17" t="s">
        <v>9</v>
      </c>
      <c r="G6" s="16"/>
      <c r="H6" s="16"/>
      <c r="I6" s="4"/>
    </row>
    <row r="7" spans="1:11" s="22" customFormat="1" ht="26.25" x14ac:dyDescent="0.35">
      <c r="A7" s="18">
        <v>10000000</v>
      </c>
      <c r="B7" s="19" t="s">
        <v>10</v>
      </c>
      <c r="C7" s="20">
        <f>C8+C11+C15+C19+C34</f>
        <v>55682770400</v>
      </c>
      <c r="D7" s="21">
        <f>D8+D11+D15+D19+D34</f>
        <v>55647770400</v>
      </c>
      <c r="E7" s="20">
        <f>E8+E11+E15+E19+E34</f>
        <v>35000000</v>
      </c>
      <c r="F7" s="20">
        <f>F8+F11+F15+F19</f>
        <v>0</v>
      </c>
      <c r="G7" s="4"/>
      <c r="H7" s="4"/>
      <c r="I7" s="4"/>
    </row>
    <row r="8" spans="1:11" s="27" customFormat="1" ht="46.5" x14ac:dyDescent="0.35">
      <c r="A8" s="23">
        <v>11000000</v>
      </c>
      <c r="B8" s="24" t="s">
        <v>11</v>
      </c>
      <c r="C8" s="25">
        <f>C9+C10</f>
        <v>34907047800</v>
      </c>
      <c r="D8" s="26">
        <f>D9+D10</f>
        <v>34907047800</v>
      </c>
      <c r="E8" s="25">
        <f>E9+E10</f>
        <v>0</v>
      </c>
      <c r="F8" s="25">
        <f>F9+F10</f>
        <v>0</v>
      </c>
      <c r="G8" s="4"/>
      <c r="H8" s="4"/>
      <c r="I8" s="4"/>
    </row>
    <row r="9" spans="1:11" ht="26.25" x14ac:dyDescent="0.35">
      <c r="A9" s="28">
        <v>11010000</v>
      </c>
      <c r="B9" s="29" t="s">
        <v>12</v>
      </c>
      <c r="C9" s="30">
        <f>D9+E9</f>
        <v>30614595500</v>
      </c>
      <c r="D9" s="31">
        <v>30614595500</v>
      </c>
      <c r="E9" s="32"/>
      <c r="F9" s="32"/>
      <c r="G9" s="4"/>
      <c r="H9" s="4"/>
      <c r="I9" s="4"/>
      <c r="K9" s="33"/>
    </row>
    <row r="10" spans="1:11" ht="26.25" x14ac:dyDescent="0.35">
      <c r="A10" s="28">
        <v>11020000</v>
      </c>
      <c r="B10" s="29" t="s">
        <v>13</v>
      </c>
      <c r="C10" s="30">
        <f>D10+E10</f>
        <v>4292452300</v>
      </c>
      <c r="D10" s="31">
        <v>4292452300</v>
      </c>
      <c r="E10" s="32"/>
      <c r="F10" s="32"/>
      <c r="G10" s="4"/>
      <c r="H10" s="4"/>
      <c r="I10" s="4"/>
      <c r="K10" s="33"/>
    </row>
    <row r="11" spans="1:11" s="27" customFormat="1" ht="46.5" x14ac:dyDescent="0.35">
      <c r="A11" s="23">
        <v>13000000</v>
      </c>
      <c r="B11" s="24" t="s">
        <v>14</v>
      </c>
      <c r="C11" s="25">
        <f>C12+C13+C14</f>
        <v>38880000</v>
      </c>
      <c r="D11" s="26">
        <f>D12+D13+D14</f>
        <v>38880000</v>
      </c>
      <c r="E11" s="25">
        <f>E12+E13+E14</f>
        <v>0</v>
      </c>
      <c r="F11" s="25">
        <f>F12+F13+F14</f>
        <v>0</v>
      </c>
      <c r="G11" s="4"/>
      <c r="H11" s="4"/>
      <c r="I11" s="4"/>
      <c r="K11" s="33"/>
    </row>
    <row r="12" spans="1:11" ht="26.25" x14ac:dyDescent="0.35">
      <c r="A12" s="28">
        <v>13020000</v>
      </c>
      <c r="B12" s="29" t="s">
        <v>15</v>
      </c>
      <c r="C12" s="30">
        <f>D12+E12</f>
        <v>32840000</v>
      </c>
      <c r="D12" s="34">
        <v>32840000</v>
      </c>
      <c r="E12" s="35"/>
      <c r="F12" s="35"/>
      <c r="G12" s="4"/>
      <c r="H12" s="4"/>
      <c r="I12" s="4"/>
      <c r="K12" s="33"/>
    </row>
    <row r="13" spans="1:11" ht="26.25" x14ac:dyDescent="0.35">
      <c r="A13" s="28">
        <v>13030000</v>
      </c>
      <c r="B13" s="29" t="s">
        <v>16</v>
      </c>
      <c r="C13" s="30">
        <f>D13+E13</f>
        <v>5940000</v>
      </c>
      <c r="D13" s="34">
        <v>5940000</v>
      </c>
      <c r="E13" s="35"/>
      <c r="F13" s="35"/>
      <c r="G13" s="4"/>
      <c r="H13" s="4"/>
      <c r="I13" s="4"/>
      <c r="K13" s="33"/>
    </row>
    <row r="14" spans="1:11" ht="26.25" x14ac:dyDescent="0.35">
      <c r="A14" s="28">
        <v>13070000</v>
      </c>
      <c r="B14" s="29" t="s">
        <v>17</v>
      </c>
      <c r="C14" s="30">
        <f>D14+E14</f>
        <v>100000</v>
      </c>
      <c r="D14" s="34">
        <v>100000</v>
      </c>
      <c r="E14" s="35"/>
      <c r="F14" s="35"/>
      <c r="G14" s="4"/>
      <c r="H14" s="4"/>
      <c r="I14" s="4"/>
      <c r="K14" s="33"/>
    </row>
    <row r="15" spans="1:11" s="27" customFormat="1" ht="26.25" x14ac:dyDescent="0.35">
      <c r="A15" s="23">
        <v>14000000</v>
      </c>
      <c r="B15" s="24" t="s">
        <v>18</v>
      </c>
      <c r="C15" s="25">
        <f>D15</f>
        <v>2632600000</v>
      </c>
      <c r="D15" s="26">
        <f>D18+D17+D16</f>
        <v>2632600000</v>
      </c>
      <c r="E15" s="25">
        <f>E18</f>
        <v>0</v>
      </c>
      <c r="F15" s="25">
        <f>F18</f>
        <v>0</v>
      </c>
      <c r="G15" s="4"/>
      <c r="H15" s="4"/>
      <c r="I15" s="4"/>
      <c r="K15" s="33"/>
    </row>
    <row r="16" spans="1:11" s="27" customFormat="1" ht="46.5" x14ac:dyDescent="0.35">
      <c r="A16" s="28">
        <v>14021900</v>
      </c>
      <c r="B16" s="29" t="s">
        <v>19</v>
      </c>
      <c r="C16" s="30">
        <f>D16</f>
        <v>180000000</v>
      </c>
      <c r="D16" s="36">
        <v>180000000</v>
      </c>
      <c r="E16" s="25"/>
      <c r="F16" s="25"/>
      <c r="G16" s="4"/>
      <c r="H16" s="4"/>
      <c r="I16" s="4"/>
      <c r="K16" s="33"/>
    </row>
    <row r="17" spans="1:11" s="27" customFormat="1" ht="46.5" x14ac:dyDescent="0.35">
      <c r="A17" s="28">
        <v>14031900</v>
      </c>
      <c r="B17" s="29" t="s">
        <v>20</v>
      </c>
      <c r="C17" s="30">
        <f>D17</f>
        <v>620000000</v>
      </c>
      <c r="D17" s="36">
        <v>620000000</v>
      </c>
      <c r="E17" s="25"/>
      <c r="F17" s="25"/>
      <c r="G17" s="4"/>
      <c r="H17" s="4"/>
      <c r="I17" s="4"/>
      <c r="K17" s="33"/>
    </row>
    <row r="18" spans="1:11" ht="57.75" customHeight="1" x14ac:dyDescent="0.35">
      <c r="A18" s="28">
        <v>14040000</v>
      </c>
      <c r="B18" s="29" t="s">
        <v>21</v>
      </c>
      <c r="C18" s="30">
        <f>D18+E18</f>
        <v>1832600000</v>
      </c>
      <c r="D18" s="34">
        <v>1832600000</v>
      </c>
      <c r="E18" s="35"/>
      <c r="F18" s="35"/>
      <c r="G18" s="4"/>
      <c r="H18" s="4"/>
      <c r="I18" s="4"/>
      <c r="K18" s="33"/>
    </row>
    <row r="19" spans="1:11" s="27" customFormat="1" ht="26.25" x14ac:dyDescent="0.35">
      <c r="A19" s="23">
        <v>18000000</v>
      </c>
      <c r="B19" s="24" t="s">
        <v>22</v>
      </c>
      <c r="C19" s="25">
        <f t="shared" ref="C19:C30" si="0">D19</f>
        <v>18069242600</v>
      </c>
      <c r="D19" s="26">
        <f>D20+D31+D32+D33</f>
        <v>18069242600</v>
      </c>
      <c r="E19" s="25">
        <f>E20+E25+E26+E27+E28+E29+E30+E31+E32+E33</f>
        <v>0</v>
      </c>
      <c r="F19" s="25">
        <f>F20+F25+F26+F27+F28+F29+F30+F31+F32+F33</f>
        <v>0</v>
      </c>
      <c r="G19" s="4"/>
      <c r="H19" s="4"/>
      <c r="I19" s="4"/>
      <c r="K19" s="33"/>
    </row>
    <row r="20" spans="1:11" ht="26.25" x14ac:dyDescent="0.35">
      <c r="A20" s="28">
        <v>18010000</v>
      </c>
      <c r="B20" s="29" t="s">
        <v>23</v>
      </c>
      <c r="C20" s="30">
        <f t="shared" si="0"/>
        <v>7199552600</v>
      </c>
      <c r="D20" s="36">
        <f>D21+D22+D23+D24+D25+D26+D27+D28+D29+D30</f>
        <v>7199552600</v>
      </c>
      <c r="E20" s="30">
        <f>E25+E26+E27+E28+E29+E30</f>
        <v>0</v>
      </c>
      <c r="F20" s="30">
        <f>F25+F26+F27+F28+F29+F30</f>
        <v>0</v>
      </c>
      <c r="G20" s="4"/>
      <c r="H20" s="4"/>
      <c r="I20" s="4"/>
      <c r="K20" s="33"/>
    </row>
    <row r="21" spans="1:11" ht="69.75" x14ac:dyDescent="0.35">
      <c r="A21" s="28">
        <v>18010100</v>
      </c>
      <c r="B21" s="29" t="s">
        <v>24</v>
      </c>
      <c r="C21" s="30">
        <f t="shared" si="0"/>
        <v>102485600</v>
      </c>
      <c r="D21" s="36">
        <v>102485600</v>
      </c>
      <c r="E21" s="30"/>
      <c r="F21" s="30"/>
      <c r="G21" s="4"/>
      <c r="H21" s="4"/>
      <c r="I21" s="4"/>
      <c r="K21" s="33"/>
    </row>
    <row r="22" spans="1:11" ht="69.75" x14ac:dyDescent="0.35">
      <c r="A22" s="28">
        <v>18010200</v>
      </c>
      <c r="B22" s="29" t="s">
        <v>25</v>
      </c>
      <c r="C22" s="30">
        <f t="shared" si="0"/>
        <v>73789700</v>
      </c>
      <c r="D22" s="36">
        <v>73789700</v>
      </c>
      <c r="E22" s="30"/>
      <c r="F22" s="30"/>
      <c r="G22" s="4"/>
      <c r="H22" s="4"/>
      <c r="I22" s="4"/>
      <c r="K22" s="33"/>
    </row>
    <row r="23" spans="1:11" ht="69.75" x14ac:dyDescent="0.35">
      <c r="A23" s="28">
        <v>18010300</v>
      </c>
      <c r="B23" s="29" t="s">
        <v>26</v>
      </c>
      <c r="C23" s="30">
        <f t="shared" si="0"/>
        <v>61491400</v>
      </c>
      <c r="D23" s="36">
        <v>61491400</v>
      </c>
      <c r="E23" s="30"/>
      <c r="F23" s="30"/>
      <c r="G23" s="4"/>
      <c r="H23" s="4"/>
      <c r="I23" s="4"/>
      <c r="K23" s="33"/>
    </row>
    <row r="24" spans="1:11" ht="69.75" x14ac:dyDescent="0.35">
      <c r="A24" s="28">
        <v>18010400</v>
      </c>
      <c r="B24" s="29" t="s">
        <v>27</v>
      </c>
      <c r="C24" s="30">
        <f t="shared" si="0"/>
        <v>1811946900</v>
      </c>
      <c r="D24" s="36">
        <v>1811946900</v>
      </c>
      <c r="E24" s="30"/>
      <c r="F24" s="30"/>
      <c r="G24" s="4"/>
      <c r="H24" s="4"/>
      <c r="I24" s="4"/>
      <c r="K24" s="33"/>
    </row>
    <row r="25" spans="1:11" ht="30" customHeight="1" x14ac:dyDescent="0.35">
      <c r="A25" s="28">
        <v>18010500</v>
      </c>
      <c r="B25" s="29" t="s">
        <v>28</v>
      </c>
      <c r="C25" s="30">
        <f t="shared" si="0"/>
        <v>2048195600</v>
      </c>
      <c r="D25" s="36">
        <v>2048195600</v>
      </c>
      <c r="E25" s="35"/>
      <c r="F25" s="35"/>
      <c r="G25" s="4"/>
      <c r="H25" s="4"/>
      <c r="I25" s="4"/>
      <c r="K25" s="33"/>
    </row>
    <row r="26" spans="1:11" ht="30" customHeight="1" x14ac:dyDescent="0.35">
      <c r="A26" s="28">
        <v>18010600</v>
      </c>
      <c r="B26" s="29" t="s">
        <v>29</v>
      </c>
      <c r="C26" s="30">
        <f t="shared" si="0"/>
        <v>3046690900</v>
      </c>
      <c r="D26" s="36">
        <v>3046690900</v>
      </c>
      <c r="E26" s="35"/>
      <c r="F26" s="35"/>
      <c r="G26" s="4"/>
      <c r="H26" s="4"/>
      <c r="I26" s="4"/>
      <c r="K26" s="33"/>
    </row>
    <row r="27" spans="1:11" ht="30" customHeight="1" x14ac:dyDescent="0.35">
      <c r="A27" s="28">
        <v>18010700</v>
      </c>
      <c r="B27" s="29" t="s">
        <v>30</v>
      </c>
      <c r="C27" s="30">
        <f t="shared" si="0"/>
        <v>15361600</v>
      </c>
      <c r="D27" s="36">
        <v>15361600</v>
      </c>
      <c r="E27" s="35"/>
      <c r="F27" s="35"/>
      <c r="G27" s="4"/>
      <c r="H27" s="4"/>
      <c r="I27" s="4"/>
      <c r="K27" s="33"/>
    </row>
    <row r="28" spans="1:11" ht="30" customHeight="1" x14ac:dyDescent="0.35">
      <c r="A28" s="28">
        <v>18010900</v>
      </c>
      <c r="B28" s="29" t="s">
        <v>31</v>
      </c>
      <c r="C28" s="30">
        <f t="shared" si="0"/>
        <v>10240900</v>
      </c>
      <c r="D28" s="36">
        <v>10240900</v>
      </c>
      <c r="E28" s="35"/>
      <c r="F28" s="35"/>
      <c r="G28" s="4"/>
      <c r="H28" s="4"/>
      <c r="I28" s="4"/>
      <c r="K28" s="33"/>
    </row>
    <row r="29" spans="1:11" ht="30" customHeight="1" x14ac:dyDescent="0.35">
      <c r="A29" s="28">
        <v>18011000</v>
      </c>
      <c r="B29" s="29" t="s">
        <v>32</v>
      </c>
      <c r="C29" s="30">
        <f t="shared" si="0"/>
        <v>10067000</v>
      </c>
      <c r="D29" s="36">
        <v>10067000</v>
      </c>
      <c r="E29" s="35"/>
      <c r="F29" s="35"/>
      <c r="G29" s="4"/>
      <c r="H29" s="4"/>
      <c r="I29" s="4"/>
      <c r="K29" s="33"/>
    </row>
    <row r="30" spans="1:11" ht="30" customHeight="1" x14ac:dyDescent="0.35">
      <c r="A30" s="28">
        <v>18011100</v>
      </c>
      <c r="B30" s="29" t="s">
        <v>33</v>
      </c>
      <c r="C30" s="30">
        <f t="shared" si="0"/>
        <v>19283000</v>
      </c>
      <c r="D30" s="36">
        <v>19283000</v>
      </c>
      <c r="E30" s="35"/>
      <c r="F30" s="35"/>
      <c r="G30" s="4"/>
      <c r="H30" s="4"/>
      <c r="I30" s="4"/>
      <c r="K30" s="33"/>
    </row>
    <row r="31" spans="1:11" ht="30" customHeight="1" x14ac:dyDescent="0.35">
      <c r="A31" s="28">
        <v>18020000</v>
      </c>
      <c r="B31" s="29" t="s">
        <v>34</v>
      </c>
      <c r="C31" s="30">
        <f>D31+E31</f>
        <v>0</v>
      </c>
      <c r="D31" s="34"/>
      <c r="E31" s="35"/>
      <c r="F31" s="35"/>
      <c r="G31" s="4"/>
      <c r="H31" s="4"/>
      <c r="I31" s="4"/>
      <c r="K31" s="33"/>
    </row>
    <row r="32" spans="1:11" ht="30" customHeight="1" x14ac:dyDescent="0.35">
      <c r="A32" s="28">
        <v>18030000</v>
      </c>
      <c r="B32" s="29" t="s">
        <v>35</v>
      </c>
      <c r="C32" s="30">
        <f>D32+E32</f>
        <v>39000000</v>
      </c>
      <c r="D32" s="34">
        <v>39000000</v>
      </c>
      <c r="E32" s="35"/>
      <c r="F32" s="35"/>
      <c r="G32" s="4"/>
      <c r="H32" s="4"/>
      <c r="I32" s="4"/>
      <c r="K32" s="33"/>
    </row>
    <row r="33" spans="1:11" ht="30" customHeight="1" x14ac:dyDescent="0.35">
      <c r="A33" s="28">
        <v>18050000</v>
      </c>
      <c r="B33" s="29" t="s">
        <v>36</v>
      </c>
      <c r="C33" s="30">
        <f>D33+E33</f>
        <v>10830690000</v>
      </c>
      <c r="D33" s="34">
        <v>10830690000</v>
      </c>
      <c r="E33" s="35"/>
      <c r="F33" s="35"/>
      <c r="G33" s="4"/>
      <c r="H33" s="4"/>
      <c r="I33" s="4"/>
      <c r="K33" s="33"/>
    </row>
    <row r="34" spans="1:11" s="27" customFormat="1" ht="26.25" x14ac:dyDescent="0.35">
      <c r="A34" s="23">
        <v>19000000</v>
      </c>
      <c r="B34" s="24" t="s">
        <v>37</v>
      </c>
      <c r="C34" s="25">
        <f>C35</f>
        <v>35000000</v>
      </c>
      <c r="D34" s="26">
        <f>D35</f>
        <v>0</v>
      </c>
      <c r="E34" s="25">
        <f>E35</f>
        <v>35000000</v>
      </c>
      <c r="F34" s="25">
        <f>F35</f>
        <v>0</v>
      </c>
      <c r="G34" s="4"/>
      <c r="H34" s="4"/>
      <c r="I34" s="4"/>
      <c r="K34" s="33"/>
    </row>
    <row r="35" spans="1:11" ht="26.25" x14ac:dyDescent="0.35">
      <c r="A35" s="28">
        <v>19010000</v>
      </c>
      <c r="B35" s="29" t="s">
        <v>38</v>
      </c>
      <c r="C35" s="30">
        <f>D35+E35</f>
        <v>35000000</v>
      </c>
      <c r="D35" s="34"/>
      <c r="E35" s="35">
        <v>35000000</v>
      </c>
      <c r="F35" s="35"/>
      <c r="G35" s="4"/>
      <c r="H35" s="4"/>
      <c r="I35" s="4"/>
      <c r="K35" s="33"/>
    </row>
    <row r="36" spans="1:11" s="22" customFormat="1" ht="26.25" x14ac:dyDescent="0.35">
      <c r="A36" s="18">
        <v>20000000</v>
      </c>
      <c r="B36" s="19" t="s">
        <v>39</v>
      </c>
      <c r="C36" s="20">
        <f>C37+C46+C51+C56+C45</f>
        <v>2331588120</v>
      </c>
      <c r="D36" s="21">
        <f>D37+D46+D51</f>
        <v>469700000</v>
      </c>
      <c r="E36" s="20">
        <f>E37+E46+E51+E56+E45</f>
        <v>1861888120</v>
      </c>
      <c r="F36" s="20">
        <f>F37+F46+F51+F56</f>
        <v>0</v>
      </c>
      <c r="G36" s="4"/>
      <c r="H36" s="4"/>
      <c r="I36" s="4"/>
      <c r="K36" s="33"/>
    </row>
    <row r="37" spans="1:11" s="27" customFormat="1" ht="40.5" customHeight="1" x14ac:dyDescent="0.35">
      <c r="A37" s="23">
        <v>21000000</v>
      </c>
      <c r="B37" s="24" t="s">
        <v>40</v>
      </c>
      <c r="C37" s="25">
        <f>+C38+C39+C40</f>
        <v>400000</v>
      </c>
      <c r="D37" s="26">
        <f>+D40+D38</f>
        <v>400000</v>
      </c>
      <c r="E37" s="25">
        <f>+E39+E40+E42+E43</f>
        <v>0</v>
      </c>
      <c r="F37" s="25">
        <f>+F39+F40+F42+F43</f>
        <v>0</v>
      </c>
      <c r="G37" s="4"/>
      <c r="H37" s="4"/>
      <c r="I37" s="4"/>
      <c r="K37" s="33"/>
    </row>
    <row r="38" spans="1:11" s="27" customFormat="1" ht="70.5" hidden="1" customHeight="1" x14ac:dyDescent="0.35">
      <c r="A38" s="28">
        <v>21010300</v>
      </c>
      <c r="B38" s="29" t="s">
        <v>41</v>
      </c>
      <c r="C38" s="35">
        <f>D38</f>
        <v>0</v>
      </c>
      <c r="D38" s="37"/>
      <c r="E38" s="25"/>
      <c r="F38" s="25"/>
      <c r="G38" s="4"/>
      <c r="H38" s="4"/>
      <c r="I38" s="4"/>
      <c r="K38" s="33"/>
    </row>
    <row r="39" spans="1:11" ht="82.5" hidden="1" customHeight="1" x14ac:dyDescent="0.35">
      <c r="A39" s="28">
        <v>21010800</v>
      </c>
      <c r="B39" s="29" t="s">
        <v>42</v>
      </c>
      <c r="C39" s="30">
        <f t="shared" ref="C39:C44" si="1">D39+E39</f>
        <v>0</v>
      </c>
      <c r="D39" s="34"/>
      <c r="E39" s="35"/>
      <c r="F39" s="35"/>
      <c r="G39" s="4"/>
      <c r="H39" s="4"/>
      <c r="I39" s="4"/>
      <c r="K39" s="33"/>
    </row>
    <row r="40" spans="1:11" ht="26.25" x14ac:dyDescent="0.35">
      <c r="A40" s="17">
        <v>21080000</v>
      </c>
      <c r="B40" s="38" t="s">
        <v>43</v>
      </c>
      <c r="C40" s="20">
        <f t="shared" si="1"/>
        <v>400000</v>
      </c>
      <c r="D40" s="39">
        <f>D42+D43+D44+D41</f>
        <v>400000</v>
      </c>
      <c r="E40" s="40"/>
      <c r="F40" s="40"/>
      <c r="G40" s="4"/>
      <c r="H40" s="4"/>
      <c r="I40" s="4"/>
      <c r="K40" s="33"/>
    </row>
    <row r="41" spans="1:11" ht="26.25" x14ac:dyDescent="0.35">
      <c r="A41" s="28">
        <v>21080500</v>
      </c>
      <c r="B41" s="29" t="s">
        <v>43</v>
      </c>
      <c r="C41" s="30">
        <f t="shared" si="1"/>
        <v>100000</v>
      </c>
      <c r="D41" s="34">
        <v>100000</v>
      </c>
      <c r="E41" s="35"/>
      <c r="F41" s="35"/>
      <c r="G41" s="4"/>
      <c r="H41" s="4"/>
      <c r="I41" s="4"/>
      <c r="K41" s="33"/>
    </row>
    <row r="42" spans="1:11" ht="100.5" customHeight="1" x14ac:dyDescent="0.35">
      <c r="A42" s="28">
        <v>21080900</v>
      </c>
      <c r="B42" s="29" t="s">
        <v>44</v>
      </c>
      <c r="C42" s="30">
        <f t="shared" si="1"/>
        <v>100000</v>
      </c>
      <c r="D42" s="34">
        <v>100000</v>
      </c>
      <c r="E42" s="35"/>
      <c r="F42" s="35"/>
      <c r="G42" s="4"/>
      <c r="H42" s="4"/>
      <c r="I42" s="4"/>
      <c r="K42" s="33"/>
    </row>
    <row r="43" spans="1:11" ht="26.25" x14ac:dyDescent="0.35">
      <c r="A43" s="28">
        <v>21081100</v>
      </c>
      <c r="B43" s="29" t="s">
        <v>45</v>
      </c>
      <c r="C43" s="30">
        <f t="shared" si="1"/>
        <v>100000</v>
      </c>
      <c r="D43" s="34">
        <v>100000</v>
      </c>
      <c r="E43" s="35"/>
      <c r="F43" s="35"/>
      <c r="G43" s="4"/>
      <c r="H43" s="4"/>
      <c r="I43" s="4"/>
      <c r="K43" s="33"/>
    </row>
    <row r="44" spans="1:11" ht="118.5" customHeight="1" x14ac:dyDescent="0.35">
      <c r="A44" s="28">
        <v>21081500</v>
      </c>
      <c r="B44" s="29" t="s">
        <v>46</v>
      </c>
      <c r="C44" s="30">
        <f t="shared" si="1"/>
        <v>100000</v>
      </c>
      <c r="D44" s="34">
        <v>100000</v>
      </c>
      <c r="E44" s="35"/>
      <c r="F44" s="35"/>
      <c r="G44" s="4"/>
      <c r="H44" s="4"/>
      <c r="I44" s="4"/>
      <c r="K44" s="33"/>
    </row>
    <row r="45" spans="1:11" ht="46.5" hidden="1" x14ac:dyDescent="0.35">
      <c r="A45" s="28">
        <v>21110000</v>
      </c>
      <c r="B45" s="29" t="s">
        <v>47</v>
      </c>
      <c r="C45" s="30">
        <f>E45</f>
        <v>0</v>
      </c>
      <c r="D45" s="34"/>
      <c r="E45" s="35"/>
      <c r="F45" s="35"/>
      <c r="G45" s="4"/>
      <c r="H45" s="4"/>
      <c r="I45" s="4"/>
      <c r="K45" s="33"/>
    </row>
    <row r="46" spans="1:11" s="27" customFormat="1" ht="46.5" x14ac:dyDescent="0.35">
      <c r="A46" s="23">
        <v>22000000</v>
      </c>
      <c r="B46" s="24" t="s">
        <v>48</v>
      </c>
      <c r="C46" s="25">
        <f>C47+C48+C50</f>
        <v>469200000</v>
      </c>
      <c r="D46" s="26">
        <f>D47+D48+D50</f>
        <v>469200000</v>
      </c>
      <c r="E46" s="25">
        <f>E47+E48+E50</f>
        <v>0</v>
      </c>
      <c r="F46" s="25">
        <f>F47+F48+F50</f>
        <v>0</v>
      </c>
      <c r="G46" s="4"/>
      <c r="H46" s="4"/>
      <c r="I46" s="4"/>
      <c r="K46" s="33"/>
    </row>
    <row r="47" spans="1:11" ht="26.25" x14ac:dyDescent="0.35">
      <c r="A47" s="28">
        <v>22010000</v>
      </c>
      <c r="B47" s="29" t="s">
        <v>49</v>
      </c>
      <c r="C47" s="30">
        <f>D47+E47</f>
        <v>366000000</v>
      </c>
      <c r="D47" s="34">
        <v>366000000</v>
      </c>
      <c r="E47" s="35"/>
      <c r="F47" s="35"/>
      <c r="G47" s="4"/>
      <c r="H47" s="4"/>
      <c r="I47" s="4"/>
      <c r="K47" s="33"/>
    </row>
    <row r="48" spans="1:11" ht="46.5" customHeight="1" x14ac:dyDescent="0.35">
      <c r="A48" s="28">
        <v>22080000</v>
      </c>
      <c r="B48" s="41" t="s">
        <v>50</v>
      </c>
      <c r="C48" s="30">
        <f>C49</f>
        <v>68200000</v>
      </c>
      <c r="D48" s="36">
        <f>D49</f>
        <v>68200000</v>
      </c>
      <c r="E48" s="30">
        <f>E49</f>
        <v>0</v>
      </c>
      <c r="F48" s="30">
        <f>F49</f>
        <v>0</v>
      </c>
      <c r="G48" s="4"/>
      <c r="H48" s="4"/>
      <c r="I48" s="4"/>
      <c r="K48" s="33"/>
    </row>
    <row r="49" spans="1:11" ht="69.75" x14ac:dyDescent="0.35">
      <c r="A49" s="28">
        <v>22080400</v>
      </c>
      <c r="B49" s="29" t="s">
        <v>51</v>
      </c>
      <c r="C49" s="30">
        <f>D49+E49</f>
        <v>68200000</v>
      </c>
      <c r="D49" s="34">
        <v>68200000</v>
      </c>
      <c r="E49" s="35"/>
      <c r="F49" s="35"/>
      <c r="G49" s="4"/>
      <c r="H49" s="4"/>
      <c r="I49" s="4"/>
      <c r="K49" s="33"/>
    </row>
    <row r="50" spans="1:11" ht="26.25" x14ac:dyDescent="0.35">
      <c r="A50" s="28">
        <v>22090000</v>
      </c>
      <c r="B50" s="29" t="s">
        <v>52</v>
      </c>
      <c r="C50" s="30">
        <f>D50+E50</f>
        <v>35000000</v>
      </c>
      <c r="D50" s="34">
        <v>35000000</v>
      </c>
      <c r="E50" s="35"/>
      <c r="F50" s="35"/>
      <c r="G50" s="4"/>
      <c r="H50" s="4"/>
      <c r="I50" s="4"/>
      <c r="K50" s="33"/>
    </row>
    <row r="51" spans="1:11" s="27" customFormat="1" ht="26.25" x14ac:dyDescent="0.35">
      <c r="A51" s="23">
        <v>24000000</v>
      </c>
      <c r="B51" s="24" t="s">
        <v>53</v>
      </c>
      <c r="C51" s="25">
        <f>+C52+C53+C54+C55</f>
        <v>100000</v>
      </c>
      <c r="D51" s="26">
        <f>+D52+D54+D55</f>
        <v>100000</v>
      </c>
      <c r="E51" s="25">
        <f>+E52+E53+E54+E55</f>
        <v>0</v>
      </c>
      <c r="F51" s="25">
        <f>+F52+F54+F55</f>
        <v>0</v>
      </c>
      <c r="G51" s="4"/>
      <c r="H51" s="4"/>
      <c r="I51" s="4"/>
      <c r="K51" s="33"/>
    </row>
    <row r="52" spans="1:11" ht="26.25" x14ac:dyDescent="0.35">
      <c r="A52" s="28">
        <v>24060300</v>
      </c>
      <c r="B52" s="29" t="s">
        <v>43</v>
      </c>
      <c r="C52" s="30">
        <f>D52+E52</f>
        <v>100000</v>
      </c>
      <c r="D52" s="36">
        <v>100000</v>
      </c>
      <c r="E52" s="30"/>
      <c r="F52" s="30"/>
      <c r="G52" s="4"/>
      <c r="H52" s="4"/>
      <c r="I52" s="4"/>
      <c r="K52" s="33"/>
    </row>
    <row r="53" spans="1:11" ht="46.5" hidden="1" x14ac:dyDescent="0.35">
      <c r="A53" s="28">
        <v>24061600</v>
      </c>
      <c r="B53" s="29" t="s">
        <v>54</v>
      </c>
      <c r="C53" s="30">
        <f>E53</f>
        <v>0</v>
      </c>
      <c r="D53" s="36"/>
      <c r="E53" s="30"/>
      <c r="F53" s="30"/>
      <c r="G53" s="4"/>
      <c r="H53" s="4"/>
      <c r="I53" s="4"/>
      <c r="K53" s="33"/>
    </row>
    <row r="54" spans="1:11" ht="74.25" hidden="1" customHeight="1" x14ac:dyDescent="0.35">
      <c r="A54" s="28">
        <v>24062100</v>
      </c>
      <c r="B54" s="29" t="s">
        <v>55</v>
      </c>
      <c r="C54" s="30">
        <f>D54+E54</f>
        <v>0</v>
      </c>
      <c r="D54" s="36"/>
      <c r="E54" s="30"/>
      <c r="F54" s="30"/>
      <c r="G54" s="4"/>
      <c r="H54" s="4"/>
      <c r="I54" s="4"/>
      <c r="K54" s="33"/>
    </row>
    <row r="55" spans="1:11" ht="54" hidden="1" customHeight="1" x14ac:dyDescent="0.35">
      <c r="A55" s="28">
        <v>24110700</v>
      </c>
      <c r="B55" s="29" t="s">
        <v>56</v>
      </c>
      <c r="C55" s="30">
        <f>D55+E55</f>
        <v>0</v>
      </c>
      <c r="D55" s="36"/>
      <c r="E55" s="30"/>
      <c r="F55" s="30"/>
      <c r="G55" s="4"/>
      <c r="H55" s="4"/>
      <c r="I55" s="4"/>
      <c r="K55" s="33"/>
    </row>
    <row r="56" spans="1:11" s="27" customFormat="1" ht="26.25" x14ac:dyDescent="0.35">
      <c r="A56" s="23">
        <v>25000000</v>
      </c>
      <c r="B56" s="24" t="s">
        <v>57</v>
      </c>
      <c r="C56" s="25">
        <f>C57+C58</f>
        <v>1861888120</v>
      </c>
      <c r="D56" s="26">
        <f>D57+D58</f>
        <v>0</v>
      </c>
      <c r="E56" s="25">
        <f>E57+E58</f>
        <v>1861888120</v>
      </c>
      <c r="F56" s="25">
        <f>F57+F58</f>
        <v>0</v>
      </c>
      <c r="G56" s="4"/>
      <c r="H56" s="4"/>
      <c r="I56" s="4"/>
      <c r="K56" s="33"/>
    </row>
    <row r="57" spans="1:11" ht="46.5" x14ac:dyDescent="0.35">
      <c r="A57" s="28">
        <v>25010000</v>
      </c>
      <c r="B57" s="29" t="s">
        <v>58</v>
      </c>
      <c r="C57" s="30">
        <f>D57+E57</f>
        <v>1807448020</v>
      </c>
      <c r="D57" s="36"/>
      <c r="E57" s="30">
        <v>1807448020</v>
      </c>
      <c r="F57" s="30"/>
      <c r="G57" s="4"/>
      <c r="H57" s="4"/>
      <c r="I57" s="4"/>
      <c r="K57" s="33"/>
    </row>
    <row r="58" spans="1:11" ht="35.25" customHeight="1" x14ac:dyDescent="0.35">
      <c r="A58" s="28">
        <v>25020000</v>
      </c>
      <c r="B58" s="29" t="s">
        <v>59</v>
      </c>
      <c r="C58" s="30">
        <f>D58+E58</f>
        <v>54440100</v>
      </c>
      <c r="D58" s="36"/>
      <c r="E58" s="30">
        <v>54440100</v>
      </c>
      <c r="F58" s="30"/>
      <c r="G58" s="4"/>
      <c r="H58" s="4"/>
      <c r="I58" s="4"/>
      <c r="K58" s="33"/>
    </row>
    <row r="59" spans="1:11" s="22" customFormat="1" ht="26.25" x14ac:dyDescent="0.35">
      <c r="A59" s="18">
        <v>30000000</v>
      </c>
      <c r="B59" s="19" t="s">
        <v>60</v>
      </c>
      <c r="C59" s="20">
        <f>C60+C64</f>
        <v>1080100000</v>
      </c>
      <c r="D59" s="21">
        <f>D60+D64</f>
        <v>100000</v>
      </c>
      <c r="E59" s="20">
        <f>E60+E64</f>
        <v>1080000000</v>
      </c>
      <c r="F59" s="20">
        <f>F60+F64</f>
        <v>1080000000</v>
      </c>
      <c r="G59" s="4"/>
      <c r="H59" s="4"/>
      <c r="I59" s="4"/>
      <c r="K59" s="33"/>
    </row>
    <row r="60" spans="1:11" s="27" customFormat="1" ht="26.25" x14ac:dyDescent="0.35">
      <c r="A60" s="23">
        <v>31000000</v>
      </c>
      <c r="B60" s="24" t="s">
        <v>61</v>
      </c>
      <c r="C60" s="25">
        <f>C61+C63+C62</f>
        <v>80100000</v>
      </c>
      <c r="D60" s="26">
        <f>D61+D63+D62</f>
        <v>100000</v>
      </c>
      <c r="E60" s="25">
        <f>E61+E63</f>
        <v>80000000</v>
      </c>
      <c r="F60" s="25">
        <f>F61+F63</f>
        <v>80000000</v>
      </c>
      <c r="G60" s="4"/>
      <c r="H60" s="4"/>
      <c r="I60" s="4"/>
      <c r="K60" s="33"/>
    </row>
    <row r="61" spans="1:11" ht="116.25" x14ac:dyDescent="0.35">
      <c r="A61" s="28">
        <v>31010200</v>
      </c>
      <c r="B61" s="29" t="s">
        <v>62</v>
      </c>
      <c r="C61" s="30">
        <f>D61+E61</f>
        <v>100000</v>
      </c>
      <c r="D61" s="34">
        <v>100000</v>
      </c>
      <c r="E61" s="35"/>
      <c r="F61" s="35"/>
      <c r="G61" s="4"/>
      <c r="H61" s="42"/>
      <c r="I61" s="4"/>
      <c r="K61" s="33"/>
    </row>
    <row r="62" spans="1:11" ht="46.5" hidden="1" x14ac:dyDescent="0.35">
      <c r="A62" s="28">
        <v>31020000</v>
      </c>
      <c r="B62" s="29" t="s">
        <v>63</v>
      </c>
      <c r="C62" s="30">
        <f>D62</f>
        <v>0</v>
      </c>
      <c r="D62" s="34"/>
      <c r="E62" s="35"/>
      <c r="F62" s="35"/>
      <c r="G62" s="4"/>
      <c r="H62" s="42"/>
      <c r="I62" s="4"/>
      <c r="K62" s="33"/>
    </row>
    <row r="63" spans="1:11" ht="69.75" x14ac:dyDescent="0.35">
      <c r="A63" s="28">
        <v>31030000</v>
      </c>
      <c r="B63" s="29" t="s">
        <v>64</v>
      </c>
      <c r="C63" s="30">
        <f>D63+E63</f>
        <v>80000000</v>
      </c>
      <c r="D63" s="34"/>
      <c r="E63" s="35">
        <f>F63</f>
        <v>80000000</v>
      </c>
      <c r="F63" s="35">
        <f>80000000</f>
        <v>80000000</v>
      </c>
      <c r="G63" s="4"/>
      <c r="H63" s="4"/>
      <c r="I63" s="4"/>
      <c r="K63" s="33"/>
    </row>
    <row r="64" spans="1:11" s="27" customFormat="1" ht="26.25" x14ac:dyDescent="0.35">
      <c r="A64" s="23">
        <v>33000000</v>
      </c>
      <c r="B64" s="24" t="s">
        <v>65</v>
      </c>
      <c r="C64" s="25">
        <f>E64</f>
        <v>1000000000</v>
      </c>
      <c r="D64" s="26">
        <f>D65</f>
        <v>0</v>
      </c>
      <c r="E64" s="25">
        <f>F64</f>
        <v>1000000000</v>
      </c>
      <c r="F64" s="25">
        <v>1000000000</v>
      </c>
      <c r="G64" s="4"/>
      <c r="H64" s="4"/>
      <c r="I64" s="4"/>
      <c r="K64" s="33"/>
    </row>
    <row r="65" spans="1:12" ht="26.25" x14ac:dyDescent="0.35">
      <c r="A65" s="28">
        <v>33010000</v>
      </c>
      <c r="B65" s="29" t="s">
        <v>66</v>
      </c>
      <c r="C65" s="30">
        <f t="shared" ref="C65:C72" si="2">D65+E65</f>
        <v>1000000000</v>
      </c>
      <c r="D65" s="34"/>
      <c r="E65" s="37">
        <f>F65</f>
        <v>1000000000</v>
      </c>
      <c r="F65" s="43">
        <v>1000000000</v>
      </c>
      <c r="G65" s="4"/>
      <c r="H65" s="4"/>
      <c r="I65" s="4"/>
      <c r="K65" s="33"/>
    </row>
    <row r="66" spans="1:12" ht="26.25" x14ac:dyDescent="0.35">
      <c r="A66" s="18">
        <v>50000000</v>
      </c>
      <c r="B66" s="19" t="s">
        <v>67</v>
      </c>
      <c r="C66" s="20">
        <f t="shared" si="2"/>
        <v>211250000</v>
      </c>
      <c r="D66" s="21">
        <f>D67</f>
        <v>0</v>
      </c>
      <c r="E66" s="20">
        <f>E67</f>
        <v>211250000</v>
      </c>
      <c r="F66" s="20">
        <f>F67</f>
        <v>0</v>
      </c>
      <c r="G66" s="4"/>
      <c r="H66" s="4"/>
      <c r="I66" s="4"/>
      <c r="K66" s="33"/>
    </row>
    <row r="67" spans="1:12" ht="69.75" x14ac:dyDescent="0.35">
      <c r="A67" s="23">
        <v>50110000</v>
      </c>
      <c r="B67" s="44" t="s">
        <v>68</v>
      </c>
      <c r="C67" s="25">
        <f t="shared" si="2"/>
        <v>211250000</v>
      </c>
      <c r="D67" s="26">
        <f>D68+D69+D70+D72</f>
        <v>0</v>
      </c>
      <c r="E67" s="25">
        <f>E68+E69+E70+E72+E71+E73</f>
        <v>211250000</v>
      </c>
      <c r="F67" s="25">
        <f>F68+F69+F70+F72</f>
        <v>0</v>
      </c>
      <c r="G67" s="4"/>
      <c r="H67" s="4"/>
      <c r="I67" s="4"/>
      <c r="K67" s="33"/>
    </row>
    <row r="68" spans="1:12" ht="46.5" x14ac:dyDescent="0.35">
      <c r="A68" s="28">
        <v>50110002</v>
      </c>
      <c r="B68" s="45" t="s">
        <v>69</v>
      </c>
      <c r="C68" s="30">
        <f t="shared" si="2"/>
        <v>0</v>
      </c>
      <c r="D68" s="34"/>
      <c r="E68" s="35">
        <v>0</v>
      </c>
      <c r="F68" s="35"/>
      <c r="G68" s="4"/>
      <c r="H68" s="4"/>
      <c r="I68" s="4"/>
      <c r="K68" s="33"/>
    </row>
    <row r="69" spans="1:12" ht="116.25" x14ac:dyDescent="0.35">
      <c r="A69" s="28">
        <v>50110004</v>
      </c>
      <c r="B69" s="45" t="s">
        <v>70</v>
      </c>
      <c r="C69" s="30">
        <f t="shared" si="2"/>
        <v>250000</v>
      </c>
      <c r="D69" s="34"/>
      <c r="E69" s="35">
        <v>250000</v>
      </c>
      <c r="F69" s="35"/>
      <c r="G69" s="4"/>
      <c r="H69" s="4"/>
      <c r="I69" s="4"/>
      <c r="K69" s="33"/>
    </row>
    <row r="70" spans="1:12" ht="116.25" x14ac:dyDescent="0.35">
      <c r="A70" s="28">
        <v>50110005</v>
      </c>
      <c r="B70" s="46" t="s">
        <v>71</v>
      </c>
      <c r="C70" s="30">
        <f t="shared" si="2"/>
        <v>0</v>
      </c>
      <c r="D70" s="34"/>
      <c r="E70" s="35">
        <v>0</v>
      </c>
      <c r="F70" s="35"/>
      <c r="G70" s="4"/>
      <c r="H70" s="4"/>
      <c r="I70" s="4"/>
      <c r="K70" s="33"/>
    </row>
    <row r="71" spans="1:12" ht="48.75" customHeight="1" x14ac:dyDescent="0.35">
      <c r="A71" s="28">
        <v>50110007</v>
      </c>
      <c r="B71" s="46" t="s">
        <v>72</v>
      </c>
      <c r="C71" s="30">
        <f t="shared" si="2"/>
        <v>200000000</v>
      </c>
      <c r="D71" s="34"/>
      <c r="E71" s="35">
        <v>200000000</v>
      </c>
      <c r="F71" s="35"/>
      <c r="G71" s="4"/>
      <c r="H71" s="4"/>
      <c r="I71" s="4"/>
      <c r="K71" s="33"/>
    </row>
    <row r="72" spans="1:12" ht="46.5" x14ac:dyDescent="0.35">
      <c r="A72" s="28">
        <v>50110009</v>
      </c>
      <c r="B72" s="46" t="s">
        <v>73</v>
      </c>
      <c r="C72" s="30">
        <f t="shared" si="2"/>
        <v>10000000</v>
      </c>
      <c r="D72" s="34"/>
      <c r="E72" s="35">
        <v>10000000</v>
      </c>
      <c r="F72" s="35"/>
      <c r="G72" s="4"/>
      <c r="H72" s="4"/>
      <c r="I72" s="4"/>
      <c r="K72" s="33"/>
    </row>
    <row r="73" spans="1:12" ht="93" x14ac:dyDescent="0.35">
      <c r="A73" s="28">
        <v>50110006</v>
      </c>
      <c r="B73" s="46" t="s">
        <v>74</v>
      </c>
      <c r="C73" s="30">
        <f>E73</f>
        <v>1000000</v>
      </c>
      <c r="D73" s="34"/>
      <c r="E73" s="35">
        <v>1000000</v>
      </c>
      <c r="F73" s="35"/>
      <c r="G73" s="4"/>
      <c r="H73" s="4"/>
      <c r="I73" s="4"/>
      <c r="K73" s="33"/>
    </row>
    <row r="74" spans="1:12" ht="51" x14ac:dyDescent="0.35">
      <c r="A74" s="28"/>
      <c r="B74" s="47" t="s">
        <v>75</v>
      </c>
      <c r="C74" s="20">
        <f>C7+C36+C59+C66</f>
        <v>59305708520</v>
      </c>
      <c r="D74" s="21">
        <f>D7+D36+D59+D66</f>
        <v>56117570400</v>
      </c>
      <c r="E74" s="20">
        <f>E7+E36+E59+E66</f>
        <v>3188138120</v>
      </c>
      <c r="F74" s="20">
        <f>F7+F36+F59+F66</f>
        <v>1080000000</v>
      </c>
      <c r="G74" s="4"/>
      <c r="H74" s="4"/>
      <c r="I74" s="4"/>
      <c r="K74" s="33"/>
      <c r="L74" s="48"/>
    </row>
    <row r="75" spans="1:12" s="22" customFormat="1" ht="26.25" x14ac:dyDescent="0.35">
      <c r="A75" s="18">
        <v>40000000</v>
      </c>
      <c r="B75" s="19" t="s">
        <v>76</v>
      </c>
      <c r="C75" s="20">
        <f>D75+E75</f>
        <v>7076723065</v>
      </c>
      <c r="D75" s="39">
        <f>D76+D100</f>
        <v>5455143400</v>
      </c>
      <c r="E75" s="40">
        <f>E76+E100</f>
        <v>1621579665</v>
      </c>
      <c r="F75" s="40">
        <f>F76+F100</f>
        <v>0</v>
      </c>
      <c r="G75" s="4"/>
      <c r="H75" s="4"/>
      <c r="I75" s="4"/>
      <c r="K75" s="33"/>
    </row>
    <row r="76" spans="1:12" s="27" customFormat="1" ht="26.25" x14ac:dyDescent="0.35">
      <c r="A76" s="23">
        <v>41000000</v>
      </c>
      <c r="B76" s="24" t="s">
        <v>77</v>
      </c>
      <c r="C76" s="25">
        <f>D76+E76</f>
        <v>7057442600</v>
      </c>
      <c r="D76" s="49">
        <f>D79+D77</f>
        <v>5455143400</v>
      </c>
      <c r="E76" s="50">
        <f>E79+E77</f>
        <v>1602299200</v>
      </c>
      <c r="F76" s="50">
        <f>F79</f>
        <v>0</v>
      </c>
      <c r="G76" s="4"/>
      <c r="H76" s="4"/>
      <c r="I76" s="4"/>
      <c r="K76" s="33"/>
    </row>
    <row r="77" spans="1:12" s="27" customFormat="1" ht="26.25" x14ac:dyDescent="0.35">
      <c r="A77" s="23">
        <v>41020000</v>
      </c>
      <c r="B77" s="24" t="s">
        <v>78</v>
      </c>
      <c r="C77" s="25">
        <f>D77</f>
        <v>69570300</v>
      </c>
      <c r="D77" s="49">
        <f>D78</f>
        <v>69570300</v>
      </c>
      <c r="E77" s="50"/>
      <c r="F77" s="50"/>
      <c r="G77" s="4"/>
      <c r="H77" s="4"/>
      <c r="I77" s="4"/>
      <c r="K77" s="33"/>
    </row>
    <row r="78" spans="1:12" s="27" customFormat="1" ht="98.25" customHeight="1" x14ac:dyDescent="0.35">
      <c r="A78" s="28">
        <v>41021000</v>
      </c>
      <c r="B78" s="29" t="s">
        <v>79</v>
      </c>
      <c r="C78" s="35">
        <f>D78</f>
        <v>69570300</v>
      </c>
      <c r="D78" s="34">
        <v>69570300</v>
      </c>
      <c r="E78" s="50"/>
      <c r="F78" s="50"/>
      <c r="G78" s="4"/>
      <c r="H78" s="4"/>
      <c r="I78" s="4"/>
      <c r="K78" s="33"/>
    </row>
    <row r="79" spans="1:12" ht="26.25" x14ac:dyDescent="0.35">
      <c r="A79" s="23">
        <v>41030000</v>
      </c>
      <c r="B79" s="24" t="s">
        <v>80</v>
      </c>
      <c r="C79" s="25">
        <f t="shared" ref="C79:C99" si="3">D79+E79</f>
        <v>6987872300</v>
      </c>
      <c r="D79" s="26">
        <f>+D80+D81+D82+D83+D84+D85+D86+D87+D88+D89+D90+D91+D92+D93+D94+D95+D96+D97+D98</f>
        <v>5385573100</v>
      </c>
      <c r="E79" s="25">
        <f>E99+E90</f>
        <v>1602299200</v>
      </c>
      <c r="F79" s="25">
        <f>F90</f>
        <v>0</v>
      </c>
      <c r="G79" s="4"/>
      <c r="H79" s="4"/>
      <c r="I79" s="4"/>
      <c r="K79" s="33"/>
    </row>
    <row r="80" spans="1:12" ht="409.5" hidden="1" customHeight="1" x14ac:dyDescent="0.35">
      <c r="A80" s="28">
        <v>41030500</v>
      </c>
      <c r="B80" s="29" t="s">
        <v>81</v>
      </c>
      <c r="C80" s="51">
        <f t="shared" si="3"/>
        <v>0</v>
      </c>
      <c r="D80" s="34"/>
      <c r="E80" s="25"/>
      <c r="F80" s="25"/>
      <c r="G80" s="4"/>
      <c r="H80" s="4"/>
      <c r="I80" s="4"/>
      <c r="K80" s="33"/>
    </row>
    <row r="81" spans="1:11" ht="79.5" hidden="1" customHeight="1" x14ac:dyDescent="0.35">
      <c r="A81" s="28">
        <v>41031200</v>
      </c>
      <c r="B81" s="29" t="s">
        <v>82</v>
      </c>
      <c r="C81" s="51">
        <f t="shared" si="3"/>
        <v>0</v>
      </c>
      <c r="D81" s="34"/>
      <c r="E81" s="25"/>
      <c r="F81" s="25"/>
      <c r="G81" s="4"/>
      <c r="H81" s="4"/>
      <c r="I81" s="4"/>
      <c r="K81" s="33"/>
    </row>
    <row r="82" spans="1:11" ht="75" hidden="1" customHeight="1" x14ac:dyDescent="0.35">
      <c r="A82" s="28">
        <v>41032700</v>
      </c>
      <c r="B82" s="29" t="s">
        <v>83</v>
      </c>
      <c r="C82" s="51">
        <f t="shared" si="3"/>
        <v>0</v>
      </c>
      <c r="D82" s="34"/>
      <c r="E82" s="25"/>
      <c r="F82" s="25"/>
      <c r="G82" s="4"/>
      <c r="H82" s="4"/>
      <c r="I82" s="4"/>
      <c r="K82" s="33"/>
    </row>
    <row r="83" spans="1:11" ht="78" customHeight="1" x14ac:dyDescent="0.35">
      <c r="A83" s="28">
        <v>41033000</v>
      </c>
      <c r="B83" s="29" t="s">
        <v>84</v>
      </c>
      <c r="C83" s="51">
        <f t="shared" si="3"/>
        <v>146550100</v>
      </c>
      <c r="D83" s="34">
        <f>123897200+22652900</f>
        <v>146550100</v>
      </c>
      <c r="E83" s="25"/>
      <c r="F83" s="25"/>
      <c r="G83" s="4"/>
      <c r="H83" s="4"/>
      <c r="I83" s="4"/>
      <c r="K83" s="33"/>
    </row>
    <row r="84" spans="1:11" ht="78" hidden="1" customHeight="1" x14ac:dyDescent="0.35">
      <c r="A84" s="28">
        <v>41033800</v>
      </c>
      <c r="B84" s="29" t="s">
        <v>85</v>
      </c>
      <c r="C84" s="51">
        <f t="shared" si="3"/>
        <v>0</v>
      </c>
      <c r="D84" s="34"/>
      <c r="E84" s="25"/>
      <c r="F84" s="25"/>
      <c r="G84" s="4"/>
      <c r="H84" s="4"/>
      <c r="I84" s="4"/>
      <c r="K84" s="33"/>
    </row>
    <row r="85" spans="1:11" ht="78" hidden="1" customHeight="1" x14ac:dyDescent="0.35">
      <c r="A85" s="28">
        <v>41033800</v>
      </c>
      <c r="B85" s="29" t="s">
        <v>85</v>
      </c>
      <c r="C85" s="51">
        <f t="shared" si="3"/>
        <v>0</v>
      </c>
      <c r="D85" s="34"/>
      <c r="E85" s="25"/>
      <c r="F85" s="25"/>
      <c r="G85" s="4"/>
      <c r="H85" s="4"/>
      <c r="I85" s="4"/>
      <c r="K85" s="33"/>
    </row>
    <row r="86" spans="1:11" ht="40.5" customHeight="1" x14ac:dyDescent="0.35">
      <c r="A86" s="28">
        <v>41033900</v>
      </c>
      <c r="B86" s="29" t="s">
        <v>86</v>
      </c>
      <c r="C86" s="30">
        <f t="shared" si="3"/>
        <v>5207934900</v>
      </c>
      <c r="D86" s="34">
        <f>5018699800+194973700-5738600</f>
        <v>5207934900</v>
      </c>
      <c r="E86" s="35"/>
      <c r="F86" s="35"/>
      <c r="G86" s="4"/>
      <c r="H86" s="4"/>
      <c r="I86" s="4"/>
      <c r="K86" s="33"/>
    </row>
    <row r="87" spans="1:11" ht="52.5" hidden="1" customHeight="1" x14ac:dyDescent="0.35">
      <c r="A87" s="28">
        <v>41034200</v>
      </c>
      <c r="B87" s="29" t="s">
        <v>87</v>
      </c>
      <c r="C87" s="30">
        <f t="shared" si="3"/>
        <v>0</v>
      </c>
      <c r="D87" s="34"/>
      <c r="E87" s="35"/>
      <c r="F87" s="35"/>
      <c r="G87" s="4"/>
      <c r="H87" s="4"/>
      <c r="I87" s="4"/>
      <c r="K87" s="33"/>
    </row>
    <row r="88" spans="1:11" ht="72.75" hidden="1" customHeight="1" x14ac:dyDescent="0.35">
      <c r="A88" s="28">
        <v>41034500</v>
      </c>
      <c r="B88" s="29" t="s">
        <v>88</v>
      </c>
      <c r="C88" s="30">
        <f t="shared" si="3"/>
        <v>0</v>
      </c>
      <c r="D88" s="34"/>
      <c r="E88" s="35"/>
      <c r="F88" s="35"/>
      <c r="G88" s="4"/>
      <c r="H88" s="4"/>
      <c r="I88" s="4"/>
      <c r="K88" s="33"/>
    </row>
    <row r="89" spans="1:11" ht="145.5" customHeight="1" x14ac:dyDescent="0.35">
      <c r="A89" s="28">
        <v>41034400</v>
      </c>
      <c r="B89" s="29" t="s">
        <v>89</v>
      </c>
      <c r="C89" s="30">
        <f t="shared" si="3"/>
        <v>917900</v>
      </c>
      <c r="D89" s="34">
        <v>917900</v>
      </c>
      <c r="E89" s="35"/>
      <c r="F89" s="35"/>
      <c r="G89" s="4"/>
      <c r="H89" s="4"/>
      <c r="I89" s="4"/>
      <c r="K89" s="33" t="s">
        <v>90</v>
      </c>
    </row>
    <row r="90" spans="1:11" ht="69.75" hidden="1" x14ac:dyDescent="0.35">
      <c r="A90" s="28">
        <v>41034500</v>
      </c>
      <c r="B90" s="29" t="s">
        <v>91</v>
      </c>
      <c r="C90" s="30">
        <f t="shared" si="3"/>
        <v>0</v>
      </c>
      <c r="D90" s="34"/>
      <c r="E90" s="35">
        <f>F90</f>
        <v>0</v>
      </c>
      <c r="F90" s="35"/>
      <c r="G90" s="4"/>
      <c r="H90" s="4"/>
      <c r="I90" s="4"/>
      <c r="K90" s="33"/>
    </row>
    <row r="91" spans="1:11" ht="73.5" customHeight="1" x14ac:dyDescent="0.35">
      <c r="A91" s="28">
        <v>41035400</v>
      </c>
      <c r="B91" s="29" t="s">
        <v>92</v>
      </c>
      <c r="C91" s="30">
        <f t="shared" si="3"/>
        <v>16891000</v>
      </c>
      <c r="D91" s="34">
        <v>16891000</v>
      </c>
      <c r="E91" s="35"/>
      <c r="F91" s="35"/>
      <c r="G91" s="4"/>
      <c r="H91" s="4"/>
      <c r="I91" s="4"/>
      <c r="K91" s="33"/>
    </row>
    <row r="92" spans="1:11" ht="94.5" customHeight="1" x14ac:dyDescent="0.35">
      <c r="A92" s="28">
        <v>41035600</v>
      </c>
      <c r="B92" s="29" t="s">
        <v>93</v>
      </c>
      <c r="C92" s="30">
        <f t="shared" si="3"/>
        <v>13279200</v>
      </c>
      <c r="D92" s="34">
        <v>13279200</v>
      </c>
      <c r="E92" s="35"/>
      <c r="F92" s="35"/>
      <c r="G92" s="4"/>
      <c r="H92" s="4"/>
      <c r="I92" s="4"/>
      <c r="K92" s="33"/>
    </row>
    <row r="93" spans="1:11" ht="110.25" hidden="1" customHeight="1" x14ac:dyDescent="0.35">
      <c r="A93" s="28">
        <v>41035900</v>
      </c>
      <c r="B93" s="29" t="s">
        <v>94</v>
      </c>
      <c r="C93" s="30">
        <f t="shared" si="3"/>
        <v>0</v>
      </c>
      <c r="D93" s="34"/>
      <c r="E93" s="35"/>
      <c r="F93" s="35"/>
      <c r="G93" s="4"/>
      <c r="H93" s="4"/>
      <c r="I93" s="4"/>
      <c r="K93" s="33"/>
    </row>
    <row r="94" spans="1:11" ht="360" hidden="1" customHeight="1" x14ac:dyDescent="0.35">
      <c r="A94" s="28">
        <v>41036100</v>
      </c>
      <c r="B94" s="29" t="s">
        <v>95</v>
      </c>
      <c r="C94" s="30">
        <f t="shared" si="3"/>
        <v>0</v>
      </c>
      <c r="D94" s="34"/>
      <c r="E94" s="35"/>
      <c r="F94" s="35"/>
      <c r="G94" s="4"/>
      <c r="H94" s="4"/>
      <c r="I94" s="4"/>
      <c r="K94" s="33"/>
    </row>
    <row r="95" spans="1:11" ht="314.25" hidden="1" customHeight="1" x14ac:dyDescent="0.35">
      <c r="A95" s="28">
        <v>41036400</v>
      </c>
      <c r="B95" s="29" t="s">
        <v>96</v>
      </c>
      <c r="C95" s="30">
        <f t="shared" si="3"/>
        <v>0</v>
      </c>
      <c r="D95" s="34"/>
      <c r="E95" s="35"/>
      <c r="F95" s="35"/>
      <c r="G95" s="4"/>
      <c r="H95" s="4"/>
      <c r="I95" s="4"/>
      <c r="K95" s="33"/>
    </row>
    <row r="96" spans="1:11" ht="81.75" hidden="1" customHeight="1" x14ac:dyDescent="0.35">
      <c r="A96" s="28">
        <v>41037000</v>
      </c>
      <c r="B96" s="29" t="s">
        <v>97</v>
      </c>
      <c r="C96" s="30">
        <f t="shared" si="3"/>
        <v>0</v>
      </c>
      <c r="D96" s="34"/>
      <c r="E96" s="35"/>
      <c r="F96" s="35"/>
      <c r="G96" s="4"/>
      <c r="H96" s="4"/>
      <c r="I96" s="4"/>
      <c r="K96" s="33"/>
    </row>
    <row r="97" spans="1:12" ht="75" hidden="1" customHeight="1" x14ac:dyDescent="0.35">
      <c r="A97" s="28">
        <v>41037200</v>
      </c>
      <c r="B97" s="29" t="s">
        <v>98</v>
      </c>
      <c r="C97" s="30">
        <f t="shared" si="3"/>
        <v>0</v>
      </c>
      <c r="D97" s="34"/>
      <c r="E97" s="35"/>
      <c r="F97" s="35"/>
      <c r="G97" s="4"/>
      <c r="H97" s="4"/>
      <c r="I97" s="4"/>
      <c r="K97" s="33"/>
    </row>
    <row r="98" spans="1:12" ht="70.5" hidden="1" customHeight="1" x14ac:dyDescent="0.35">
      <c r="A98" s="28">
        <v>41037200</v>
      </c>
      <c r="B98" s="29" t="s">
        <v>98</v>
      </c>
      <c r="C98" s="30">
        <f t="shared" si="3"/>
        <v>0</v>
      </c>
      <c r="D98" s="34"/>
      <c r="E98" s="35"/>
      <c r="F98" s="35"/>
      <c r="G98" s="4"/>
      <c r="H98" s="4"/>
      <c r="I98" s="4"/>
      <c r="K98" s="33"/>
    </row>
    <row r="99" spans="1:12" ht="127.5" customHeight="1" x14ac:dyDescent="0.35">
      <c r="A99" s="28">
        <v>41037300</v>
      </c>
      <c r="B99" s="29" t="s">
        <v>99</v>
      </c>
      <c r="C99" s="35">
        <f t="shared" si="3"/>
        <v>1602299200</v>
      </c>
      <c r="D99" s="34"/>
      <c r="E99" s="35">
        <v>1602299200</v>
      </c>
      <c r="F99" s="52"/>
      <c r="G99" s="4"/>
      <c r="H99" s="4"/>
      <c r="I99" s="4"/>
      <c r="K99" s="33"/>
    </row>
    <row r="100" spans="1:12" ht="49.5" customHeight="1" x14ac:dyDescent="0.35">
      <c r="A100" s="17">
        <v>42000000</v>
      </c>
      <c r="B100" s="38" t="s">
        <v>100</v>
      </c>
      <c r="C100" s="40">
        <f>D100+E100</f>
        <v>19280465</v>
      </c>
      <c r="D100" s="39"/>
      <c r="E100" s="40">
        <f>E101</f>
        <v>19280465</v>
      </c>
      <c r="F100" s="40"/>
      <c r="G100" s="4"/>
      <c r="H100" s="4"/>
      <c r="I100" s="4"/>
      <c r="K100" s="33"/>
    </row>
    <row r="101" spans="1:12" ht="31.5" customHeight="1" x14ac:dyDescent="0.35">
      <c r="A101" s="28">
        <v>42020500</v>
      </c>
      <c r="B101" s="29" t="s">
        <v>101</v>
      </c>
      <c r="C101" s="35">
        <f>E101</f>
        <v>19280465</v>
      </c>
      <c r="D101" s="34"/>
      <c r="E101" s="35">
        <v>19280465</v>
      </c>
      <c r="F101" s="35"/>
      <c r="G101" s="4"/>
      <c r="H101" s="4"/>
      <c r="I101" s="4"/>
      <c r="K101" s="33"/>
    </row>
    <row r="102" spans="1:12" s="58" customFormat="1" ht="39" customHeight="1" x14ac:dyDescent="0.4">
      <c r="A102" s="53"/>
      <c r="B102" s="54" t="s">
        <v>102</v>
      </c>
      <c r="C102" s="55">
        <f>C74+C75</f>
        <v>66382431585</v>
      </c>
      <c r="D102" s="56">
        <f>D74+D75</f>
        <v>61572713800</v>
      </c>
      <c r="E102" s="55">
        <f>E74+E75</f>
        <v>4809717785</v>
      </c>
      <c r="F102" s="55">
        <f>F74+F75</f>
        <v>1080000000</v>
      </c>
      <c r="G102" s="57"/>
      <c r="H102" s="57"/>
      <c r="I102" s="57"/>
      <c r="K102" s="59"/>
      <c r="L102" s="59"/>
    </row>
    <row r="103" spans="1:12" s="22" customFormat="1" ht="97.15" customHeight="1" x14ac:dyDescent="0.4">
      <c r="A103" s="60" t="s">
        <v>103</v>
      </c>
      <c r="B103" s="60"/>
      <c r="C103" s="60"/>
      <c r="D103" s="61"/>
      <c r="E103" s="62" t="s">
        <v>104</v>
      </c>
      <c r="F103" s="63"/>
      <c r="G103" s="64"/>
      <c r="H103" s="64"/>
      <c r="I103" s="4"/>
      <c r="K103" s="65"/>
    </row>
    <row r="104" spans="1:12" ht="26.25" x14ac:dyDescent="0.35">
      <c r="H104" s="4"/>
      <c r="I104" s="4"/>
    </row>
  </sheetData>
  <mergeCells count="8">
    <mergeCell ref="E103:F103"/>
    <mergeCell ref="D1:F1"/>
    <mergeCell ref="A2:F2"/>
    <mergeCell ref="A5:A6"/>
    <mergeCell ref="B5:B6"/>
    <mergeCell ref="C5:C6"/>
    <mergeCell ref="D5:D6"/>
    <mergeCell ref="E5:F5"/>
  </mergeCells>
  <printOptions horizontalCentered="1"/>
  <pageMargins left="0.31496062992125984" right="0.23622047244094491" top="0.51181102362204722" bottom="0.31496062992125984" header="0.31496062992125984" footer="0.35433070866141736"/>
  <pageSetup paperSize="9" scale="39" fitToWidth="3" fitToHeight="3" orientation="portrait" r:id="rId1"/>
  <headerFooter alignWithMargins="0">
    <oddFooter>&amp;R&amp;P</oddFooter>
  </headerFooter>
  <rowBreaks count="1" manualBreakCount="1">
    <brk id="5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березень</vt:lpstr>
      <vt:lpstr>березень!Заголовки_для_печати</vt:lpstr>
      <vt:lpstr>березень!Область_печати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Г. Сошко</dc:creator>
  <cp:lastModifiedBy>Марина Г. Сошко</cp:lastModifiedBy>
  <dcterms:created xsi:type="dcterms:W3CDTF">2023-03-13T13:43:36Z</dcterms:created>
  <dcterms:modified xsi:type="dcterms:W3CDTF">2023-03-13T13:44:16Z</dcterms:modified>
</cp:coreProperties>
</file>