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795" windowHeight="11325" activeTab="0"/>
  </bookViews>
  <sheets>
    <sheet name="2024 лютий" sheetId="1" r:id="rId1"/>
  </sheets>
  <externalReferences>
    <externalReference r:id="rId4"/>
  </externalReferences>
  <definedNames>
    <definedName name="_xlnm.Print_Area" localSheetId="0">'2024 лютий'!$A$1:$G$65</definedName>
  </definedNames>
  <calcPr fullCalcOnLoad="1"/>
</workbook>
</file>

<file path=xl/sharedStrings.xml><?xml version="1.0" encoding="utf-8"?>
<sst xmlns="http://schemas.openxmlformats.org/spreadsheetml/2006/main" count="85" uniqueCount="67">
  <si>
    <t xml:space="preserve">Додаток 2
 до рішення Київської міської ради                                     від 14 грудня 2023 року  № 7531/7572                                   (в редакції  рішення Київської міської ради    </t>
  </si>
  <si>
    <r>
      <t xml:space="preserve">від 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color indexed="9"/>
        <rFont val="Times New Roman"/>
        <family val="1"/>
      </rPr>
      <t>14.07.2022</t>
    </r>
  </si>
  <si>
    <t>№                                  )</t>
  </si>
  <si>
    <t xml:space="preserve">     «Фінансування бюджету міста Києва на 2024 рік»</t>
  </si>
  <si>
    <t xml:space="preserve">  (код бюджету)</t>
  </si>
  <si>
    <t>грн</t>
  </si>
  <si>
    <t>Код</t>
  </si>
  <si>
    <t>Найменування згідно з 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</si>
  <si>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</si>
  <si>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</si>
  <si>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</si>
  <si>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</si>
  <si>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                                            бюджет розвитку</t>
  </si>
  <si>
    <t xml:space="preserve">          Фінансування бюджету за типом кредитора</t>
  </si>
  <si>
    <t>Внутрішнє фінансування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</si>
  <si>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</si>
  <si>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</si>
  <si>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</si>
  <si>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</si>
  <si>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Інше внутрішнє фінансування</t>
  </si>
  <si>
    <t>Позики інших фінансових установ</t>
  </si>
  <si>
    <t>Фінансування за рахунок коштів єдиного казначейського рахунку</t>
  </si>
  <si>
    <t>Повернено</t>
  </si>
  <si>
    <t>Фінансування за рахунок випуску цінних паперів</t>
  </si>
  <si>
    <t>Фінансування за рахунок зміни залишків коштів бюджетів</t>
  </si>
  <si>
    <t>ЗФ               субв сер</t>
  </si>
  <si>
    <t>сф                             разом</t>
  </si>
  <si>
    <t>ЦІЛЬОВІ разом</t>
  </si>
  <si>
    <t>реклама</t>
  </si>
  <si>
    <t>ліс</t>
  </si>
  <si>
    <t>навкол</t>
  </si>
  <si>
    <t>мафи</t>
  </si>
  <si>
    <t>гранти</t>
  </si>
  <si>
    <t>субв дор</t>
  </si>
  <si>
    <t>мжк</t>
  </si>
  <si>
    <t>парковка</t>
  </si>
  <si>
    <t xml:space="preserve"> БР        </t>
  </si>
  <si>
    <t>На початок періоду</t>
  </si>
  <si>
    <t>субв СЕР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</si>
  <si>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</si>
  <si>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</si>
  <si>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</si>
  <si>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передача бр</t>
  </si>
  <si>
    <t>Зовнішнє фінансування</t>
  </si>
  <si>
    <t>чистий бр</t>
  </si>
  <si>
    <t>Позики, надані іноземними комерційними банками, іншими іноземними фінансовими установами</t>
  </si>
  <si>
    <t>Х</t>
  </si>
  <si>
    <t>Загальне фінансування</t>
  </si>
  <si>
    <t xml:space="preserve">            Фінансування бюджету за типом боргового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</si>
  <si>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</si>
  <si>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</si>
  <si>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</si>
  <si>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</si>
  <si>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Середньострокові зобов'язання</t>
  </si>
  <si>
    <t>Зовнішні запозичення</t>
  </si>
  <si>
    <t>Погашення</t>
  </si>
  <si>
    <t>Внутрішні зобов'язання</t>
  </si>
  <si>
    <t>Короткострокові зобов'язання та векселі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</si>
  <si>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</si>
  <si>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</si>
  <si>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</si>
  <si>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депозитів, надходження внаслідок продажу/пред'явлення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</si>
  <si>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</si>
  <si>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</si>
  <si>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Київський міський голова</t>
  </si>
  <si>
    <t>Віталій  КЛИЧКО</t>
  </si>
  <si>
    <t>контроль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</si>
</sst>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₴_-;\-* #,##0_₴_-;_-* &quot;-&quot;_₴_-;_-@_-"/>
    <numFmt numFmtId="165" formatCode="#,##0_ ;[Red]\-#,##0\ "/>
    <numFmt numFmtId="166" formatCode="_-* #,##0.00_₴_-;\-* #,##0.00_₴_-;_-* &quot;-&quot;??_₴_-;_-@_-"/>
    <numFmt numFmtId="167" formatCode="* _-#,##0&quot;р.&quot;;* \-#,##0&quot;р.&quot;;* _-&quot;-&quot;&quot;р.&quot;;@"/>
    <numFmt numFmtId="168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b/>
      <sz val="14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7030A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7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0" fontId="20" fillId="33" borderId="0" xfId="53" applyNumberFormat="1" applyFont="1" applyFill="1" applyAlignment="1" applyProtection="1">
      <alignment horizontal="left" vertical="center" wrapText="1"/>
      <protection/>
    </xf>
    <xf numFmtId="0" fontId="18" fillId="33" borderId="0" xfId="53" applyFont="1" applyFill="1" applyAlignment="1">
      <alignment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3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center"/>
      <protection/>
    </xf>
    <xf numFmtId="0" fontId="25" fillId="0" borderId="0" xfId="53" applyFont="1" applyAlignment="1">
      <alignment horizontal="left" vertical="center"/>
      <protection/>
    </xf>
    <xf numFmtId="0" fontId="19" fillId="0" borderId="0" xfId="53" applyFont="1" applyAlignment="1">
      <alignment horizontal="right"/>
      <protection/>
    </xf>
    <xf numFmtId="0" fontId="26" fillId="33" borderId="10" xfId="53" applyNumberFormat="1" applyFont="1" applyFill="1" applyBorder="1" applyAlignment="1" applyProtection="1">
      <alignment horizontal="center" vertical="center" wrapText="1"/>
      <protection/>
    </xf>
    <xf numFmtId="0" fontId="26" fillId="33" borderId="11" xfId="53" applyNumberFormat="1" applyFont="1" applyFill="1" applyBorder="1" applyAlignment="1" applyProtection="1">
      <alignment horizontal="center" vertical="center" wrapText="1"/>
      <protection/>
    </xf>
    <xf numFmtId="0" fontId="26" fillId="33" borderId="12" xfId="53" applyNumberFormat="1" applyFont="1" applyFill="1" applyBorder="1" applyAlignment="1" applyProtection="1">
      <alignment horizontal="center" vertical="center" wrapText="1"/>
      <protection/>
    </xf>
    <xf numFmtId="0" fontId="26" fillId="0" borderId="0" xfId="53" applyFo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33" borderId="13" xfId="53" applyNumberFormat="1" applyFont="1" applyFill="1" applyBorder="1" applyAlignment="1" applyProtection="1">
      <alignment horizontal="center" vertical="center" wrapText="1"/>
      <protection/>
    </xf>
    <xf numFmtId="0" fontId="26" fillId="33" borderId="14" xfId="53" applyNumberFormat="1" applyFont="1" applyFill="1" applyBorder="1" applyAlignment="1" applyProtection="1">
      <alignment horizontal="center"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26" fillId="33" borderId="13" xfId="53" applyNumberFormat="1" applyFont="1" applyFill="1" applyBorder="1" applyAlignment="1" applyProtection="1">
      <alignment horizontal="center" vertical="center" wrapText="1"/>
      <protection/>
    </xf>
    <xf numFmtId="0" fontId="26" fillId="33" borderId="13" xfId="53" applyNumberFormat="1" applyFont="1" applyFill="1" applyBorder="1" applyAlignment="1" applyProtection="1">
      <alignment horizontal="center" vertical="top" wrapText="1"/>
      <protection/>
    </xf>
    <xf numFmtId="0" fontId="27" fillId="33" borderId="11" xfId="53" applyNumberFormat="1" applyFont="1" applyFill="1" applyBorder="1" applyAlignment="1" applyProtection="1">
      <alignment horizontal="left" vertical="top" wrapText="1"/>
      <protection/>
    </xf>
    <xf numFmtId="0" fontId="27" fillId="33" borderId="15" xfId="53" applyNumberFormat="1" applyFont="1" applyFill="1" applyBorder="1" applyAlignment="1" applyProtection="1">
      <alignment horizontal="left" vertical="top" wrapText="1"/>
      <protection/>
    </xf>
    <xf numFmtId="0" fontId="27" fillId="33" borderId="12" xfId="53" applyNumberFormat="1" applyFont="1" applyFill="1" applyBorder="1" applyAlignment="1" applyProtection="1">
      <alignment horizontal="left" vertical="top" wrapText="1"/>
      <protection/>
    </xf>
    <xf numFmtId="0" fontId="27" fillId="33" borderId="14" xfId="53" applyNumberFormat="1" applyFont="1" applyFill="1" applyBorder="1" applyAlignment="1" applyProtection="1">
      <alignment horizontal="center" vertical="center" wrapText="1"/>
      <protection/>
    </xf>
    <xf numFmtId="0" fontId="26" fillId="33" borderId="14" xfId="53" applyNumberFormat="1" applyFont="1" applyFill="1" applyBorder="1" applyAlignment="1" applyProtection="1">
      <alignment horizontal="left" vertical="top" wrapText="1"/>
      <protection/>
    </xf>
    <xf numFmtId="164" fontId="19" fillId="33" borderId="14" xfId="53" applyNumberFormat="1" applyFont="1" applyFill="1" applyBorder="1" applyAlignment="1" applyProtection="1">
      <alignment horizontal="right" vertical="center" wrapText="1"/>
      <protection/>
    </xf>
    <xf numFmtId="164" fontId="51" fillId="33" borderId="14" xfId="53" applyNumberFormat="1" applyFont="1" applyFill="1" applyBorder="1" applyAlignment="1" applyProtection="1">
      <alignment horizontal="right" vertical="center" wrapText="1"/>
      <protection/>
    </xf>
    <xf numFmtId="0" fontId="26" fillId="33" borderId="14" xfId="53" applyNumberFormat="1" applyFont="1" applyFill="1" applyBorder="1" applyAlignment="1" applyProtection="1">
      <alignment horizontal="left" vertical="center" wrapText="1"/>
      <protection/>
    </xf>
    <xf numFmtId="164" fontId="19" fillId="33" borderId="10" xfId="53" applyNumberFormat="1" applyFont="1" applyFill="1" applyBorder="1" applyAlignment="1" applyProtection="1">
      <alignment horizontal="right" vertical="center" wrapText="1"/>
      <protection/>
    </xf>
    <xf numFmtId="165" fontId="18" fillId="0" borderId="16" xfId="53" applyNumberFormat="1" applyFont="1" applyBorder="1" applyAlignment="1">
      <alignment horizontal="center"/>
      <protection/>
    </xf>
    <xf numFmtId="165" fontId="18" fillId="0" borderId="17" xfId="53" applyNumberFormat="1" applyFont="1" applyBorder="1" applyAlignment="1">
      <alignment horizontal="center"/>
      <protection/>
    </xf>
    <xf numFmtId="165" fontId="52" fillId="0" borderId="18" xfId="53" applyNumberFormat="1" applyFont="1" applyBorder="1" applyAlignment="1">
      <alignment horizontal="center"/>
      <protection/>
    </xf>
    <xf numFmtId="164" fontId="51" fillId="33" borderId="11" xfId="53" applyNumberFormat="1" applyFont="1" applyFill="1" applyBorder="1" applyAlignment="1" applyProtection="1">
      <alignment horizontal="right" vertical="center" wrapText="1"/>
      <protection/>
    </xf>
    <xf numFmtId="164" fontId="19" fillId="33" borderId="19" xfId="53" applyNumberFormat="1" applyFont="1" applyFill="1" applyBorder="1" applyAlignment="1" applyProtection="1">
      <alignment horizontal="right" vertical="center" wrapText="1"/>
      <protection/>
    </xf>
    <xf numFmtId="165" fontId="52" fillId="0" borderId="20" xfId="53" applyNumberFormat="1" applyFont="1" applyBorder="1" applyAlignment="1">
      <alignment horizontal="center"/>
      <protection/>
    </xf>
    <xf numFmtId="165" fontId="53" fillId="0" borderId="0" xfId="53" applyNumberFormat="1" applyFont="1">
      <alignment/>
      <protection/>
    </xf>
    <xf numFmtId="164" fontId="19" fillId="33" borderId="13" xfId="53" applyNumberFormat="1" applyFont="1" applyFill="1" applyBorder="1" applyAlignment="1" applyProtection="1">
      <alignment horizontal="right" vertical="center" wrapText="1"/>
      <protection/>
    </xf>
    <xf numFmtId="164" fontId="26" fillId="33" borderId="14" xfId="53" applyNumberFormat="1" applyFont="1" applyFill="1" applyBorder="1" applyAlignment="1" applyProtection="1">
      <alignment horizontal="left" vertical="center" wrapText="1"/>
      <protection/>
    </xf>
    <xf numFmtId="0" fontId="19" fillId="0" borderId="21" xfId="53" applyFont="1" applyBorder="1" applyAlignment="1">
      <alignment horizontal="center" wrapText="1"/>
      <protection/>
    </xf>
    <xf numFmtId="0" fontId="19" fillId="0" borderId="21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wrapText="1"/>
      <protection/>
    </xf>
    <xf numFmtId="0" fontId="51" fillId="0" borderId="23" xfId="53" applyFont="1" applyBorder="1" applyAlignment="1">
      <alignment horizontal="center" vertical="center" wrapText="1"/>
      <protection/>
    </xf>
    <xf numFmtId="0" fontId="51" fillId="0" borderId="24" xfId="53" applyFont="1" applyBorder="1" applyAlignment="1">
      <alignment horizontal="center" vertical="center" wrapText="1"/>
      <protection/>
    </xf>
    <xf numFmtId="0" fontId="51" fillId="0" borderId="25" xfId="53" applyFont="1" applyBorder="1" applyAlignment="1">
      <alignment horizontal="center" vertical="center" wrapText="1"/>
      <protection/>
    </xf>
    <xf numFmtId="0" fontId="51" fillId="0" borderId="17" xfId="53" applyFont="1" applyBorder="1" applyAlignment="1">
      <alignment horizontal="center" vertical="center" wrapText="1"/>
      <protection/>
    </xf>
    <xf numFmtId="0" fontId="51" fillId="0" borderId="0" xfId="53" applyFont="1">
      <alignment/>
      <protection/>
    </xf>
    <xf numFmtId="164" fontId="54" fillId="33" borderId="14" xfId="53" applyNumberFormat="1" applyFont="1" applyFill="1" applyBorder="1" applyAlignment="1" applyProtection="1">
      <alignment horizontal="right" vertical="center" wrapText="1"/>
      <protection/>
    </xf>
    <xf numFmtId="165" fontId="18" fillId="0" borderId="18" xfId="53" applyNumberFormat="1" applyFont="1" applyBorder="1" applyAlignment="1">
      <alignment horizontal="center"/>
      <protection/>
    </xf>
    <xf numFmtId="165" fontId="18" fillId="0" borderId="26" xfId="53" applyNumberFormat="1" applyFont="1" applyBorder="1" applyAlignment="1">
      <alignment horizontal="center"/>
      <protection/>
    </xf>
    <xf numFmtId="164" fontId="18" fillId="0" borderId="23" xfId="53" applyNumberFormat="1" applyFont="1" applyBorder="1" applyAlignment="1">
      <alignment horizontal="center"/>
      <protection/>
    </xf>
    <xf numFmtId="164" fontId="18" fillId="0" borderId="24" xfId="53" applyNumberFormat="1" applyFont="1" applyBorder="1" applyAlignment="1">
      <alignment horizontal="center"/>
      <protection/>
    </xf>
    <xf numFmtId="3" fontId="18" fillId="0" borderId="25" xfId="53" applyNumberFormat="1" applyFont="1" applyBorder="1" applyAlignment="1">
      <alignment horizontal="center"/>
      <protection/>
    </xf>
    <xf numFmtId="3" fontId="18" fillId="0" borderId="20" xfId="53" applyNumberFormat="1" applyFont="1" applyBorder="1" applyAlignment="1">
      <alignment horizontal="center"/>
      <protection/>
    </xf>
    <xf numFmtId="0" fontId="55" fillId="34" borderId="0" xfId="53" applyFont="1" applyFill="1">
      <alignment/>
      <protection/>
    </xf>
    <xf numFmtId="0" fontId="55" fillId="0" borderId="0" xfId="53" applyFont="1">
      <alignment/>
      <protection/>
    </xf>
    <xf numFmtId="0" fontId="51" fillId="33" borderId="0" xfId="53" applyFont="1" applyFill="1">
      <alignment/>
      <protection/>
    </xf>
    <xf numFmtId="0" fontId="51" fillId="34" borderId="0" xfId="53" applyFont="1" applyFill="1">
      <alignment/>
      <protection/>
    </xf>
    <xf numFmtId="164" fontId="51" fillId="34" borderId="0" xfId="53" applyNumberFormat="1" applyFont="1" applyFill="1">
      <alignment/>
      <protection/>
    </xf>
    <xf numFmtId="0" fontId="19" fillId="35" borderId="0" xfId="53" applyFont="1" applyFill="1">
      <alignment/>
      <protection/>
    </xf>
    <xf numFmtId="164" fontId="19" fillId="33" borderId="14" xfId="53" applyNumberFormat="1" applyFont="1" applyFill="1" applyBorder="1" applyAlignment="1" applyProtection="1">
      <alignment horizontal="left" vertical="center" wrapText="1"/>
      <protection/>
    </xf>
    <xf numFmtId="0" fontId="27" fillId="0" borderId="0" xfId="53" applyFont="1">
      <alignment/>
      <protection/>
    </xf>
    <xf numFmtId="165" fontId="27" fillId="0" borderId="0" xfId="53" applyNumberFormat="1" applyFont="1">
      <alignment/>
      <protection/>
    </xf>
    <xf numFmtId="164" fontId="27" fillId="33" borderId="11" xfId="53" applyNumberFormat="1" applyFont="1" applyFill="1" applyBorder="1" applyAlignment="1" applyProtection="1">
      <alignment horizontal="left" vertical="center" wrapText="1"/>
      <protection/>
    </xf>
    <xf numFmtId="164" fontId="27" fillId="33" borderId="15" xfId="53" applyNumberFormat="1" applyFont="1" applyFill="1" applyBorder="1" applyAlignment="1" applyProtection="1">
      <alignment horizontal="left" vertical="center" wrapText="1"/>
      <protection/>
    </xf>
    <xf numFmtId="164" fontId="27" fillId="33" borderId="12" xfId="53" applyNumberFormat="1" applyFont="1" applyFill="1" applyBorder="1" applyAlignment="1" applyProtection="1">
      <alignment horizontal="left" vertical="center" wrapText="1"/>
      <protection/>
    </xf>
    <xf numFmtId="0" fontId="19" fillId="33" borderId="0" xfId="53" applyFont="1" applyFill="1">
      <alignment/>
      <protection/>
    </xf>
    <xf numFmtId="0" fontId="27" fillId="33" borderId="0" xfId="53" applyNumberFormat="1" applyFont="1" applyFill="1" applyBorder="1" applyAlignment="1" applyProtection="1">
      <alignment horizontal="center" vertical="center" wrapText="1"/>
      <protection/>
    </xf>
    <xf numFmtId="0" fontId="27" fillId="33" borderId="0" xfId="53" applyNumberFormat="1" applyFont="1" applyFill="1" applyBorder="1" applyAlignment="1" applyProtection="1">
      <alignment horizontal="left" vertical="top" wrapText="1"/>
      <protection/>
    </xf>
    <xf numFmtId="166" fontId="19" fillId="33" borderId="0" xfId="53" applyNumberFormat="1" applyFont="1" applyFill="1" applyBorder="1" applyAlignment="1" applyProtection="1">
      <alignment horizontal="right" vertical="center" wrapText="1"/>
      <protection/>
    </xf>
    <xf numFmtId="168" fontId="27" fillId="33" borderId="0" xfId="61" applyNumberFormat="1" applyFont="1" applyFill="1" applyBorder="1" applyAlignment="1" applyProtection="1">
      <alignment horizontal="right" vertical="center" wrapText="1"/>
      <protection/>
    </xf>
    <xf numFmtId="166" fontId="19" fillId="0" borderId="0" xfId="53" applyNumberFormat="1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76;&#1086;&#1076;&#1072;&#1090;&#1086;&#1082;_2_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 проект"/>
      <sheetName val="2024 затв"/>
      <sheetName val="2024 січень"/>
      <sheetName val="2024 лютий"/>
      <sheetName val="2024 ЗАЛИШ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67"/>
  <sheetViews>
    <sheetView tabSelected="1" view="pageBreakPreview" zoomScaleSheetLayoutView="100" zoomScalePageLayoutView="0" workbookViewId="0" topLeftCell="B14">
      <selection activeCell="C62" sqref="C62"/>
    </sheetView>
  </sheetViews>
  <sheetFormatPr defaultColWidth="6.8515625" defaultRowHeight="15"/>
  <cols>
    <col min="1" max="1" width="5.57421875" style="0" hidden="1" customWidth="1"/>
    <col min="2" max="2" width="9.140625" style="0" customWidth="1"/>
    <col min="3" max="3" width="71.140625" style="0" customWidth="1"/>
    <col min="4" max="7" width="25.140625" style="0" customWidth="1"/>
    <col min="8" max="8" width="12.7109375" style="0" hidden="1" customWidth="1"/>
    <col min="9" max="9" width="13.7109375" style="0" hidden="1" customWidth="1"/>
    <col min="10" max="10" width="12.7109375" style="0" hidden="1" customWidth="1"/>
    <col min="11" max="11" width="16.140625" style="0" hidden="1" customWidth="1"/>
    <col min="12" max="12" width="10.140625" style="0" hidden="1" customWidth="1"/>
    <col min="13" max="13" width="9.8515625" style="0" hidden="1" customWidth="1"/>
    <col min="14" max="14" width="10.7109375" style="0" hidden="1" customWidth="1"/>
    <col min="15" max="15" width="8.57421875" style="0" hidden="1" customWidth="1"/>
    <col min="16" max="16" width="10.57421875" style="0" hidden="1" customWidth="1"/>
    <col min="17" max="19" width="11.28125" style="0" hidden="1" customWidth="1"/>
    <col min="20" max="20" width="12.8515625" style="0" hidden="1" customWidth="1"/>
    <col min="21" max="21" width="7.8515625" style="0" hidden="1" customWidth="1"/>
    <col min="22" max="22" width="0" style="0" hidden="1" customWidth="1"/>
  </cols>
  <sheetData>
    <row r="1" spans="2:14" ht="13.5" customHeight="1">
      <c r="B1" s="1"/>
      <c r="C1" s="1"/>
      <c r="D1" s="1"/>
      <c r="E1" s="1"/>
      <c r="F1" s="2" t="s">
        <v>0</v>
      </c>
      <c r="G1" s="3"/>
      <c r="H1" s="1"/>
      <c r="I1" s="1"/>
      <c r="J1" s="1"/>
      <c r="K1" s="1"/>
      <c r="L1" s="1"/>
      <c r="M1" s="1"/>
      <c r="N1" s="1"/>
    </row>
    <row r="2" spans="2:14" ht="56.25" customHeight="1">
      <c r="B2" s="1"/>
      <c r="C2" s="1"/>
      <c r="D2" s="1"/>
      <c r="E2" s="1"/>
      <c r="F2" s="3"/>
      <c r="G2" s="3"/>
      <c r="H2" s="1"/>
      <c r="I2" s="1"/>
      <c r="J2" s="1"/>
      <c r="K2" s="1"/>
      <c r="L2" s="1"/>
      <c r="M2" s="1"/>
      <c r="N2" s="1"/>
    </row>
    <row r="3" spans="2:14" ht="20.25" customHeight="1">
      <c r="B3" s="1"/>
      <c r="C3" s="1"/>
      <c r="D3" s="1"/>
      <c r="E3" s="1"/>
      <c r="F3" s="4" t="s">
        <v>1</v>
      </c>
      <c r="G3" s="5" t="s">
        <v>2</v>
      </c>
      <c r="H3" s="1"/>
      <c r="I3" s="1"/>
      <c r="J3" s="1"/>
      <c r="K3" s="1"/>
      <c r="L3" s="1"/>
      <c r="M3" s="1"/>
      <c r="N3" s="1"/>
    </row>
    <row r="4" spans="2:14" ht="15.75" customHeight="1">
      <c r="B4" s="1"/>
      <c r="C4" s="6" t="s">
        <v>3</v>
      </c>
      <c r="D4" s="6"/>
      <c r="E4" s="6"/>
      <c r="F4" s="6"/>
      <c r="G4" s="1"/>
      <c r="H4" s="1"/>
      <c r="I4" s="1"/>
      <c r="J4" s="1"/>
      <c r="K4" s="1"/>
      <c r="L4" s="1"/>
      <c r="M4" s="1"/>
      <c r="N4" s="1"/>
    </row>
    <row r="5" spans="2:14" ht="10.5" customHeight="1">
      <c r="B5" s="1"/>
      <c r="C5" s="7">
        <v>2600000000</v>
      </c>
      <c r="D5" s="8"/>
      <c r="E5" s="8"/>
      <c r="F5" s="8"/>
      <c r="G5" s="1"/>
      <c r="H5" s="1"/>
      <c r="I5" s="1"/>
      <c r="J5" s="1"/>
      <c r="K5" s="1"/>
      <c r="L5" s="1"/>
      <c r="M5" s="1"/>
      <c r="N5" s="1"/>
    </row>
    <row r="6" spans="2:14" ht="12" customHeight="1">
      <c r="B6" s="1"/>
      <c r="C6" s="9" t="s">
        <v>4</v>
      </c>
      <c r="D6" s="8"/>
      <c r="E6" s="8"/>
      <c r="F6" s="8"/>
      <c r="G6" s="1"/>
      <c r="H6" s="1"/>
      <c r="I6" s="1"/>
      <c r="J6" s="1"/>
      <c r="K6" s="1"/>
      <c r="L6" s="1"/>
      <c r="M6" s="1"/>
      <c r="N6" s="1"/>
    </row>
    <row r="7" spans="2:14" ht="12" customHeight="1">
      <c r="B7" s="1"/>
      <c r="C7" s="1"/>
      <c r="D7" s="1"/>
      <c r="E7" s="1"/>
      <c r="F7" s="1"/>
      <c r="G7" s="10" t="s">
        <v>5</v>
      </c>
      <c r="H7" s="1"/>
      <c r="I7" s="1"/>
      <c r="J7" s="1"/>
      <c r="K7" s="1"/>
      <c r="L7" s="1"/>
      <c r="M7" s="1"/>
      <c r="N7" s="1"/>
    </row>
    <row r="8" spans="2:14" s="14" customFormat="1" ht="14.25" customHeight="1">
      <c r="B8" s="11" t="s">
        <v>6</v>
      </c>
      <c r="C8" s="11" t="s">
        <v>7</v>
      </c>
      <c r="D8" s="11" t="s">
        <v>8</v>
      </c>
      <c r="E8" s="11" t="s">
        <v>9</v>
      </c>
      <c r="F8" s="12" t="s">
        <v>10</v>
      </c>
      <c r="G8" s="13"/>
      <c r="L8" s="15"/>
      <c r="M8" s="15"/>
      <c r="N8" s="15"/>
    </row>
    <row r="9" spans="2:14" s="14" customFormat="1" ht="27.75" customHeight="1">
      <c r="B9" s="16"/>
      <c r="C9" s="16"/>
      <c r="D9" s="16"/>
      <c r="E9" s="16"/>
      <c r="F9" s="17" t="s">
        <v>11</v>
      </c>
      <c r="G9" s="17" t="s">
        <v>12</v>
      </c>
      <c r="L9" s="18"/>
      <c r="M9" s="18"/>
      <c r="N9" s="18"/>
    </row>
    <row r="10" spans="2:7" s="14" customFormat="1" ht="15">
      <c r="B10" s="19">
        <v>2</v>
      </c>
      <c r="C10" s="20">
        <v>3</v>
      </c>
      <c r="D10" s="20">
        <v>3</v>
      </c>
      <c r="E10" s="19">
        <v>4</v>
      </c>
      <c r="F10" s="17">
        <v>5</v>
      </c>
      <c r="G10" s="17">
        <v>6</v>
      </c>
    </row>
    <row r="11" spans="2:14" ht="15.75">
      <c r="B11" s="21" t="s">
        <v>13</v>
      </c>
      <c r="C11" s="22"/>
      <c r="D11" s="22"/>
      <c r="E11" s="22"/>
      <c r="F11" s="22"/>
      <c r="G11" s="23"/>
      <c r="H11" s="1"/>
      <c r="I11" s="1"/>
      <c r="J11" s="1"/>
      <c r="K11" s="1"/>
      <c r="L11" s="1"/>
      <c r="M11" s="1"/>
      <c r="N11" s="1"/>
    </row>
    <row r="12" spans="2:14" ht="15.75">
      <c r="B12" s="24">
        <v>200000</v>
      </c>
      <c r="C12" s="25" t="s">
        <v>14</v>
      </c>
      <c r="D12" s="26">
        <f>E12+F12</f>
        <v>6367381241</v>
      </c>
      <c r="E12" s="26">
        <f>E13+E17+E28</f>
        <v>-9706826441</v>
      </c>
      <c r="F12" s="26">
        <f>F13+F17+F28</f>
        <v>16074207682</v>
      </c>
      <c r="G12" s="26">
        <f>G13+G17+G28</f>
        <v>16064024777</v>
      </c>
      <c r="H12" s="1"/>
      <c r="I12" s="1"/>
      <c r="J12" s="1"/>
      <c r="K12" s="1"/>
      <c r="L12" s="1"/>
      <c r="M12" s="1"/>
      <c r="N12" s="1"/>
    </row>
    <row r="13" spans="2:14" ht="15.75">
      <c r="B13" s="24">
        <v>202000</v>
      </c>
      <c r="C13" s="25" t="s">
        <v>15</v>
      </c>
      <c r="D13" s="26">
        <f aca="true" t="shared" si="0" ref="D13:D37">E13+F13</f>
        <v>-342800912</v>
      </c>
      <c r="E13" s="26">
        <f>E14</f>
        <v>0</v>
      </c>
      <c r="F13" s="26">
        <f>F14</f>
        <v>-342800912</v>
      </c>
      <c r="G13" s="26">
        <f>G14</f>
        <v>-342800912</v>
      </c>
      <c r="H13" s="1"/>
      <c r="I13" s="1"/>
      <c r="J13" s="1"/>
      <c r="K13" s="1"/>
      <c r="L13" s="1"/>
      <c r="M13" s="1"/>
      <c r="N13" s="1"/>
    </row>
    <row r="14" spans="2:14" ht="15.75">
      <c r="B14" s="24">
        <v>202200</v>
      </c>
      <c r="C14" s="25" t="s">
        <v>16</v>
      </c>
      <c r="D14" s="26">
        <f t="shared" si="0"/>
        <v>-342800912</v>
      </c>
      <c r="E14" s="26">
        <f>E15+E16</f>
        <v>0</v>
      </c>
      <c r="F14" s="26">
        <f>F15+F16</f>
        <v>-342800912</v>
      </c>
      <c r="G14" s="26">
        <f>G15+G16</f>
        <v>-342800912</v>
      </c>
      <c r="H14" s="1"/>
      <c r="I14" s="1"/>
      <c r="J14" s="1"/>
      <c r="K14" s="1"/>
      <c r="L14" s="1"/>
      <c r="M14" s="1"/>
      <c r="N14" s="1"/>
    </row>
    <row r="15" spans="2:14" ht="15.75" hidden="1">
      <c r="B15" s="24">
        <v>202210</v>
      </c>
      <c r="C15" s="25" t="s">
        <v>17</v>
      </c>
      <c r="D15" s="26">
        <f>E15+F15</f>
        <v>0</v>
      </c>
      <c r="E15" s="26"/>
      <c r="F15" s="26"/>
      <c r="G15" s="26">
        <f>F15</f>
        <v>0</v>
      </c>
      <c r="H15" s="1"/>
      <c r="I15" s="1"/>
      <c r="J15" s="1"/>
      <c r="K15" s="1"/>
      <c r="L15" s="1"/>
      <c r="M15" s="1"/>
      <c r="N15" s="1"/>
    </row>
    <row r="16" spans="2:14" ht="15.75">
      <c r="B16" s="24">
        <v>202220</v>
      </c>
      <c r="C16" s="25" t="s">
        <v>18</v>
      </c>
      <c r="D16" s="26">
        <f t="shared" si="0"/>
        <v>-342800912</v>
      </c>
      <c r="E16" s="26"/>
      <c r="F16" s="27">
        <v>-342800912</v>
      </c>
      <c r="G16" s="26">
        <f>F16</f>
        <v>-342800912</v>
      </c>
      <c r="H16" s="1"/>
      <c r="I16" s="1"/>
      <c r="J16" s="1"/>
      <c r="K16" s="1"/>
      <c r="L16" s="1"/>
      <c r="M16" s="1"/>
      <c r="N16" s="1"/>
    </row>
    <row r="17" spans="1:21" ht="16.5" thickBot="1">
      <c r="A17" s="1"/>
      <c r="B17" s="24">
        <v>203000</v>
      </c>
      <c r="C17" s="25" t="s">
        <v>19</v>
      </c>
      <c r="D17" s="26">
        <f t="shared" si="0"/>
        <v>4500000000</v>
      </c>
      <c r="E17" s="26">
        <f>E18+E20+E22+E25</f>
        <v>0</v>
      </c>
      <c r="F17" s="26">
        <f>F18+F20+F22+F25</f>
        <v>4500000000</v>
      </c>
      <c r="G17" s="26">
        <f>G18+G20+G22+G25</f>
        <v>4500000000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hidden="1" thickBot="1">
      <c r="A18" s="1"/>
      <c r="B18" s="24">
        <v>203100</v>
      </c>
      <c r="C18" s="25" t="s">
        <v>20</v>
      </c>
      <c r="D18" s="26">
        <f t="shared" si="0"/>
        <v>0</v>
      </c>
      <c r="E18" s="26">
        <f>E19</f>
        <v>0</v>
      </c>
      <c r="F18" s="26"/>
      <c r="G18" s="2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6.5" hidden="1" thickBot="1">
      <c r="A19" s="1"/>
      <c r="B19" s="24">
        <v>203120</v>
      </c>
      <c r="C19" s="25" t="s">
        <v>18</v>
      </c>
      <c r="D19" s="26">
        <f t="shared" si="0"/>
        <v>0</v>
      </c>
      <c r="E19" s="26">
        <f>-863040000+863040000</f>
        <v>0</v>
      </c>
      <c r="F19" s="26"/>
      <c r="G19" s="2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6.5" hidden="1" thickBot="1">
      <c r="A20" s="1"/>
      <c r="B20" s="24">
        <v>203400</v>
      </c>
      <c r="C20" s="28" t="s">
        <v>21</v>
      </c>
      <c r="D20" s="26">
        <f t="shared" si="0"/>
        <v>0</v>
      </c>
      <c r="E20" s="26">
        <f>E21</f>
        <v>0</v>
      </c>
      <c r="F20" s="26">
        <f>F21</f>
        <v>0</v>
      </c>
      <c r="G20" s="26">
        <f>G21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6.5" hidden="1" thickBot="1">
      <c r="A21" s="1"/>
      <c r="B21" s="24">
        <v>203420</v>
      </c>
      <c r="C21" s="25" t="s">
        <v>22</v>
      </c>
      <c r="D21" s="26">
        <f t="shared" si="0"/>
        <v>0</v>
      </c>
      <c r="E21" s="26"/>
      <c r="F21" s="26"/>
      <c r="G21" s="26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6.5" thickBot="1">
      <c r="A22" s="1"/>
      <c r="B22" s="24">
        <v>203500</v>
      </c>
      <c r="C22" s="25" t="s">
        <v>23</v>
      </c>
      <c r="D22" s="26">
        <f t="shared" si="0"/>
        <v>4500000000</v>
      </c>
      <c r="E22" s="26">
        <f>E23+E24</f>
        <v>0</v>
      </c>
      <c r="F22" s="26">
        <f>F23+F24</f>
        <v>4500000000</v>
      </c>
      <c r="G22" s="29">
        <f>G23+G24</f>
        <v>4500000000</v>
      </c>
      <c r="H22" s="1"/>
      <c r="I22" s="30">
        <f>I23+J23</f>
        <v>0</v>
      </c>
      <c r="J22" s="31"/>
      <c r="K22" s="1"/>
      <c r="L22" s="1"/>
      <c r="M22" s="1"/>
      <c r="N22" s="1"/>
      <c r="O22" s="1"/>
      <c r="P22" s="1"/>
      <c r="Q22" s="1"/>
      <c r="R22" s="1"/>
      <c r="S22" s="1"/>
      <c r="T22" s="32">
        <f>T23-G29</f>
        <v>-983747248</v>
      </c>
      <c r="U22" s="1"/>
    </row>
    <row r="23" spans="1:21" ht="16.5" thickBot="1">
      <c r="A23" s="1"/>
      <c r="B23" s="24">
        <v>203510</v>
      </c>
      <c r="C23" s="25" t="s">
        <v>17</v>
      </c>
      <c r="D23" s="26">
        <f t="shared" si="0"/>
        <v>4800000000</v>
      </c>
      <c r="E23" s="26">
        <v>0</v>
      </c>
      <c r="F23" s="33">
        <f>5000000000-200000000</f>
        <v>4800000000</v>
      </c>
      <c r="G23" s="34">
        <f>F23</f>
        <v>4800000000</v>
      </c>
      <c r="H23" s="35">
        <f>I23-E29</f>
        <v>-1216252000</v>
      </c>
      <c r="I23" s="32">
        <f>I29+I32+I33+I34</f>
        <v>0</v>
      </c>
      <c r="J23" s="32">
        <f>K29++T23</f>
        <v>0</v>
      </c>
      <c r="K23" s="36">
        <f>J29-K29</f>
        <v>0</v>
      </c>
      <c r="L23" s="1"/>
      <c r="M23" s="1"/>
      <c r="N23" s="1"/>
      <c r="O23" s="1"/>
      <c r="P23" s="1"/>
      <c r="Q23" s="1"/>
      <c r="R23" s="1"/>
      <c r="S23" s="1"/>
      <c r="T23" s="32">
        <f>T29+T32+T33</f>
        <v>0</v>
      </c>
      <c r="U23" s="1"/>
    </row>
    <row r="24" spans="1:21" ht="16.5" thickBot="1">
      <c r="A24" s="1"/>
      <c r="B24" s="24">
        <v>203520</v>
      </c>
      <c r="C24" s="25" t="s">
        <v>18</v>
      </c>
      <c r="D24" s="26">
        <f t="shared" si="0"/>
        <v>-300000000</v>
      </c>
      <c r="E24" s="26">
        <v>0</v>
      </c>
      <c r="F24" s="27">
        <v>-300000000</v>
      </c>
      <c r="G24" s="37">
        <f>F24</f>
        <v>-300000000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6.5" hidden="1" thickBot="1">
      <c r="A25" s="1"/>
      <c r="B25" s="24">
        <v>203600</v>
      </c>
      <c r="C25" s="25" t="s">
        <v>19</v>
      </c>
      <c r="D25" s="26">
        <f t="shared" si="0"/>
        <v>0</v>
      </c>
      <c r="E25" s="26"/>
      <c r="F25" s="26"/>
      <c r="G25" s="26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 hidden="1" thickBot="1">
      <c r="A26" s="1"/>
      <c r="B26" s="24">
        <v>203610</v>
      </c>
      <c r="C26" s="25" t="s">
        <v>17</v>
      </c>
      <c r="D26" s="26">
        <f t="shared" si="0"/>
        <v>0</v>
      </c>
      <c r="E26" s="26"/>
      <c r="F26" s="26">
        <f>875000000-875000000</f>
        <v>0</v>
      </c>
      <c r="G26" s="26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6.5" hidden="1" thickBot="1">
      <c r="A27" s="1"/>
      <c r="B27" s="24">
        <v>203620</v>
      </c>
      <c r="C27" s="25" t="s">
        <v>18</v>
      </c>
      <c r="D27" s="26">
        <f t="shared" si="0"/>
        <v>0</v>
      </c>
      <c r="E27" s="26"/>
      <c r="F27" s="26"/>
      <c r="G27" s="2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thickBot="1">
      <c r="A28" s="1"/>
      <c r="B28" s="24">
        <v>208000</v>
      </c>
      <c r="C28" s="38" t="s">
        <v>24</v>
      </c>
      <c r="D28" s="26">
        <f t="shared" si="0"/>
        <v>2210182153</v>
      </c>
      <c r="E28" s="26">
        <f>E29-E30+E32+E31</f>
        <v>-9706826441</v>
      </c>
      <c r="F28" s="26">
        <f>F29-F30+F32+F31</f>
        <v>11917008594</v>
      </c>
      <c r="G28" s="26">
        <f>G29-G30+G32+G31</f>
        <v>11906825689</v>
      </c>
      <c r="H28" s="1"/>
      <c r="I28" s="39" t="s">
        <v>25</v>
      </c>
      <c r="J28" s="40" t="s">
        <v>26</v>
      </c>
      <c r="K28" s="41" t="s">
        <v>27</v>
      </c>
      <c r="L28" s="42" t="s">
        <v>28</v>
      </c>
      <c r="M28" s="42" t="s">
        <v>29</v>
      </c>
      <c r="N28" s="42" t="s">
        <v>30</v>
      </c>
      <c r="O28" s="42" t="s">
        <v>31</v>
      </c>
      <c r="P28" s="43" t="s">
        <v>32</v>
      </c>
      <c r="Q28" s="44" t="s">
        <v>33</v>
      </c>
      <c r="R28" s="45" t="s">
        <v>34</v>
      </c>
      <c r="S28" s="45" t="s">
        <v>35</v>
      </c>
      <c r="T28" s="39" t="s">
        <v>36</v>
      </c>
      <c r="U28" s="1"/>
    </row>
    <row r="29" spans="2:21" s="46" customFormat="1" ht="16.5" thickBot="1">
      <c r="B29" s="24">
        <v>208100</v>
      </c>
      <c r="C29" s="38" t="s">
        <v>37</v>
      </c>
      <c r="D29" s="26">
        <f t="shared" si="0"/>
        <v>2210182153</v>
      </c>
      <c r="E29" s="27">
        <f>1000000000+216252000</f>
        <v>1216252000</v>
      </c>
      <c r="F29" s="47">
        <f>10182905+G29</f>
        <v>993930153</v>
      </c>
      <c r="G29" s="27">
        <f>200000000+783747248</f>
        <v>983747248</v>
      </c>
      <c r="I29" s="48"/>
      <c r="J29" s="48">
        <f>K29+T23</f>
        <v>0</v>
      </c>
      <c r="K29" s="49">
        <f>SUM(L29:S29)</f>
        <v>0</v>
      </c>
      <c r="L29" s="50"/>
      <c r="M29" s="50"/>
      <c r="N29" s="50"/>
      <c r="O29" s="50"/>
      <c r="P29" s="51"/>
      <c r="Q29" s="52"/>
      <c r="R29" s="53"/>
      <c r="S29" s="53"/>
      <c r="T29" s="48"/>
      <c r="U29" s="54" t="s">
        <v>38</v>
      </c>
    </row>
    <row r="30" spans="1:21" ht="15.75" customHeight="1" hidden="1">
      <c r="A30" s="1"/>
      <c r="B30" s="24">
        <v>208200</v>
      </c>
      <c r="C30" s="38" t="s">
        <v>39</v>
      </c>
      <c r="D30" s="26">
        <f t="shared" si="0"/>
        <v>0</v>
      </c>
      <c r="E30" s="26"/>
      <c r="F30" s="26"/>
      <c r="G30" s="2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5"/>
    </row>
    <row r="31" spans="1:21" ht="15.75" customHeight="1" hidden="1">
      <c r="A31" s="1"/>
      <c r="B31" s="24">
        <v>208300</v>
      </c>
      <c r="C31" s="38" t="s">
        <v>40</v>
      </c>
      <c r="D31" s="26">
        <f t="shared" si="0"/>
        <v>0</v>
      </c>
      <c r="E31" s="26"/>
      <c r="F31" s="26"/>
      <c r="G31" s="2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5"/>
    </row>
    <row r="32" spans="1:21" s="57" customFormat="1" ht="27.75" customHeight="1" thickBot="1">
      <c r="A32" s="56"/>
      <c r="B32" s="24">
        <v>208400</v>
      </c>
      <c r="C32" s="38" t="s">
        <v>41</v>
      </c>
      <c r="D32" s="26">
        <f t="shared" si="0"/>
        <v>0</v>
      </c>
      <c r="E32" s="27">
        <f>-5130130912-337500000-300000000-342800912-2489819788-474720129-1106700+3000000-650000000-200000000-1000000000</f>
        <v>-10923078441</v>
      </c>
      <c r="F32" s="26">
        <f>-E32</f>
        <v>10923078441</v>
      </c>
      <c r="G32" s="26">
        <f>F32</f>
        <v>10923078441</v>
      </c>
      <c r="I32" s="48">
        <v>0</v>
      </c>
      <c r="J32" s="32">
        <f>J23-F29</f>
        <v>-993930153</v>
      </c>
      <c r="L32" s="58"/>
      <c r="M32" s="58"/>
      <c r="N32" s="58"/>
      <c r="T32" s="48">
        <f>0-T33</f>
        <v>0</v>
      </c>
      <c r="U32" s="54" t="s">
        <v>42</v>
      </c>
    </row>
    <row r="33" spans="2:21" ht="16.5" thickBot="1">
      <c r="B33" s="24">
        <v>300000</v>
      </c>
      <c r="C33" s="38" t="s">
        <v>43</v>
      </c>
      <c r="D33" s="26">
        <f t="shared" si="0"/>
        <v>8322500000</v>
      </c>
      <c r="E33" s="26">
        <v>0</v>
      </c>
      <c r="F33" s="26">
        <f>F34</f>
        <v>8322500000</v>
      </c>
      <c r="G33" s="26">
        <f>G34</f>
        <v>8322500000</v>
      </c>
      <c r="H33" s="1"/>
      <c r="I33" s="48">
        <f>0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48">
        <v>0</v>
      </c>
      <c r="U33" s="55" t="s">
        <v>44</v>
      </c>
    </row>
    <row r="34" spans="2:21" ht="30" customHeight="1" thickBot="1">
      <c r="B34" s="24">
        <v>303000</v>
      </c>
      <c r="C34" s="38" t="s">
        <v>45</v>
      </c>
      <c r="D34" s="26">
        <f t="shared" si="0"/>
        <v>8322500000</v>
      </c>
      <c r="E34" s="26">
        <v>0</v>
      </c>
      <c r="F34" s="26">
        <f>F35+F36</f>
        <v>8322500000</v>
      </c>
      <c r="G34" s="26">
        <f>G35+G36</f>
        <v>8322500000</v>
      </c>
      <c r="H34" s="1"/>
      <c r="I34" s="48"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6.5" customHeight="1">
      <c r="B35" s="24">
        <v>303100</v>
      </c>
      <c r="C35" s="38" t="s">
        <v>17</v>
      </c>
      <c r="D35" s="26">
        <f t="shared" si="0"/>
        <v>8660000000</v>
      </c>
      <c r="E35" s="26">
        <v>0</v>
      </c>
      <c r="F35" s="26">
        <v>8660000000</v>
      </c>
      <c r="G35" s="26">
        <v>8660000000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7" s="59" customFormat="1" ht="15.75">
      <c r="B36" s="24">
        <v>303200</v>
      </c>
      <c r="C36" s="38" t="s">
        <v>18</v>
      </c>
      <c r="D36" s="26">
        <f t="shared" si="0"/>
        <v>-337500000</v>
      </c>
      <c r="E36" s="26">
        <v>0</v>
      </c>
      <c r="F36" s="26">
        <v>-337500000</v>
      </c>
      <c r="G36" s="26">
        <f>F36</f>
        <v>-337500000</v>
      </c>
    </row>
    <row r="37" spans="2:11" s="61" customFormat="1" ht="15.75">
      <c r="B37" s="24" t="s">
        <v>46</v>
      </c>
      <c r="C37" s="60" t="s">
        <v>47</v>
      </c>
      <c r="D37" s="26">
        <f t="shared" si="0"/>
        <v>14689881241</v>
      </c>
      <c r="E37" s="26">
        <f>E12+E33</f>
        <v>-9706826441</v>
      </c>
      <c r="F37" s="26">
        <f>F12+F33</f>
        <v>24396707682</v>
      </c>
      <c r="G37" s="26">
        <f>G12+G33</f>
        <v>24386524777</v>
      </c>
      <c r="K37" s="62"/>
    </row>
    <row r="38" spans="2:21" ht="13.5" customHeight="1">
      <c r="B38" s="63" t="s">
        <v>48</v>
      </c>
      <c r="C38" s="64"/>
      <c r="D38" s="64"/>
      <c r="E38" s="64"/>
      <c r="F38" s="64"/>
      <c r="G38" s="6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5.75">
      <c r="B39" s="24">
        <v>400000</v>
      </c>
      <c r="C39" s="38" t="s">
        <v>49</v>
      </c>
      <c r="D39" s="26">
        <f aca="true" t="shared" si="1" ref="D39:D62">E39+F39</f>
        <v>12479699088</v>
      </c>
      <c r="E39" s="26">
        <f>E40+E46</f>
        <v>0</v>
      </c>
      <c r="F39" s="26">
        <f>F40+F46</f>
        <v>12479699088</v>
      </c>
      <c r="G39" s="26">
        <f>G40+G46</f>
        <v>12479699088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3.5" customHeight="1">
      <c r="B40" s="24">
        <v>401000</v>
      </c>
      <c r="C40" s="38" t="s">
        <v>50</v>
      </c>
      <c r="D40" s="26">
        <f t="shared" si="1"/>
        <v>13460000000</v>
      </c>
      <c r="E40" s="26">
        <f>E41</f>
        <v>0</v>
      </c>
      <c r="F40" s="26">
        <f>F44+F41</f>
        <v>13460000000</v>
      </c>
      <c r="G40" s="26">
        <f>G44+G41</f>
        <v>13460000000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" customHeight="1">
      <c r="B41" s="24">
        <v>401100</v>
      </c>
      <c r="C41" s="38" t="s">
        <v>51</v>
      </c>
      <c r="D41" s="26">
        <f t="shared" si="1"/>
        <v>4800000000</v>
      </c>
      <c r="E41" s="26">
        <f>E42</f>
        <v>0</v>
      </c>
      <c r="F41" s="26">
        <f>F42+F43</f>
        <v>4800000000</v>
      </c>
      <c r="G41" s="26">
        <f>G42+G43</f>
        <v>4800000000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 customHeight="1">
      <c r="B42" s="24">
        <v>401101</v>
      </c>
      <c r="C42" s="38" t="s">
        <v>52</v>
      </c>
      <c r="D42" s="26">
        <f t="shared" si="1"/>
        <v>4800000000</v>
      </c>
      <c r="E42" s="26">
        <v>0</v>
      </c>
      <c r="F42" s="26">
        <f>F23</f>
        <v>4800000000</v>
      </c>
      <c r="G42" s="26">
        <f>F42</f>
        <v>4800000000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7" s="66" customFormat="1" ht="15.75" hidden="1">
      <c r="B43" s="24">
        <v>401102</v>
      </c>
      <c r="C43" s="38" t="s">
        <v>53</v>
      </c>
      <c r="D43" s="26">
        <f t="shared" si="1"/>
        <v>0</v>
      </c>
      <c r="E43" s="26">
        <f>F43+G43</f>
        <v>0</v>
      </c>
      <c r="F43" s="26">
        <f>G43+H43</f>
        <v>0</v>
      </c>
      <c r="G43" s="26">
        <v>0</v>
      </c>
    </row>
    <row r="44" spans="2:21" ht="14.25" customHeight="1">
      <c r="B44" s="24">
        <v>401200</v>
      </c>
      <c r="C44" s="38" t="s">
        <v>54</v>
      </c>
      <c r="D44" s="26">
        <f t="shared" si="1"/>
        <v>8660000000</v>
      </c>
      <c r="E44" s="26">
        <v>0</v>
      </c>
      <c r="F44" s="26">
        <f>F45</f>
        <v>8660000000</v>
      </c>
      <c r="G44" s="26">
        <f>F44</f>
        <v>8660000000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3.5" customHeight="1">
      <c r="B45" s="24">
        <v>401201</v>
      </c>
      <c r="C45" s="38" t="s">
        <v>52</v>
      </c>
      <c r="D45" s="26">
        <f t="shared" si="1"/>
        <v>8660000000</v>
      </c>
      <c r="E45" s="26">
        <v>0</v>
      </c>
      <c r="F45" s="26">
        <f>F35</f>
        <v>8660000000</v>
      </c>
      <c r="G45" s="26">
        <f>F45</f>
        <v>8660000000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3.5" customHeight="1">
      <c r="B46" s="24">
        <v>402000</v>
      </c>
      <c r="C46" s="38" t="s">
        <v>55</v>
      </c>
      <c r="D46" s="26">
        <f t="shared" si="1"/>
        <v>-980300912</v>
      </c>
      <c r="E46" s="26">
        <f>E47</f>
        <v>0</v>
      </c>
      <c r="F46" s="26">
        <f>F47+F51</f>
        <v>-980300912</v>
      </c>
      <c r="G46" s="26">
        <f>F46</f>
        <v>-980300912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.75">
      <c r="B47" s="24">
        <v>402100</v>
      </c>
      <c r="C47" s="38" t="s">
        <v>56</v>
      </c>
      <c r="D47" s="26">
        <f t="shared" si="1"/>
        <v>-642800912</v>
      </c>
      <c r="E47" s="26">
        <f>E48</f>
        <v>0</v>
      </c>
      <c r="F47" s="26">
        <f>F48+F49</f>
        <v>-642800912</v>
      </c>
      <c r="G47" s="26">
        <f>G48+G49</f>
        <v>-642800912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.75">
      <c r="B48" s="24">
        <v>402101</v>
      </c>
      <c r="C48" s="38" t="s">
        <v>52</v>
      </c>
      <c r="D48" s="26">
        <f t="shared" si="1"/>
        <v>-642800912</v>
      </c>
      <c r="E48" s="26">
        <f>-863040000+863040000</f>
        <v>0</v>
      </c>
      <c r="F48" s="26">
        <f>F24+F16</f>
        <v>-642800912</v>
      </c>
      <c r="G48" s="26">
        <f>F48</f>
        <v>-642800912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7" s="66" customFormat="1" ht="15.75" hidden="1">
      <c r="B49" s="24">
        <v>402103</v>
      </c>
      <c r="C49" s="38" t="s">
        <v>57</v>
      </c>
      <c r="D49" s="26">
        <f t="shared" si="1"/>
        <v>0</v>
      </c>
      <c r="E49" s="26">
        <f>E27</f>
        <v>0</v>
      </c>
      <c r="F49" s="26">
        <v>0</v>
      </c>
      <c r="G49" s="26">
        <f>F49</f>
        <v>0</v>
      </c>
    </row>
    <row r="50" spans="2:7" ht="15.75">
      <c r="B50" s="24">
        <v>402200</v>
      </c>
      <c r="C50" s="38" t="s">
        <v>58</v>
      </c>
      <c r="D50" s="26">
        <f t="shared" si="1"/>
        <v>-337500000</v>
      </c>
      <c r="E50" s="26">
        <v>0</v>
      </c>
      <c r="F50" s="26">
        <f>F51</f>
        <v>-337500000</v>
      </c>
      <c r="G50" s="26">
        <f>G51</f>
        <v>-337500000</v>
      </c>
    </row>
    <row r="51" spans="2:7" s="59" customFormat="1" ht="15.75">
      <c r="B51" s="24">
        <v>402201</v>
      </c>
      <c r="C51" s="38" t="s">
        <v>52</v>
      </c>
      <c r="D51" s="26">
        <f t="shared" si="1"/>
        <v>-337500000</v>
      </c>
      <c r="E51" s="26">
        <v>0</v>
      </c>
      <c r="F51" s="26">
        <f>F36</f>
        <v>-337500000</v>
      </c>
      <c r="G51" s="26">
        <f>G36</f>
        <v>-337500000</v>
      </c>
    </row>
    <row r="52" spans="2:7" ht="15.75">
      <c r="B52" s="24">
        <v>600000</v>
      </c>
      <c r="C52" s="38" t="s">
        <v>59</v>
      </c>
      <c r="D52" s="26">
        <f t="shared" si="1"/>
        <v>2210182153</v>
      </c>
      <c r="E52" s="26">
        <f>E53+E56+E61</f>
        <v>-9706826441</v>
      </c>
      <c r="F52" s="26">
        <f>F53+F56+F61</f>
        <v>11917008594</v>
      </c>
      <c r="G52" s="26">
        <f>G53+G56+G61</f>
        <v>11906825689</v>
      </c>
    </row>
    <row r="53" spans="2:7" ht="31.5" customHeight="1" hidden="1">
      <c r="B53" s="24">
        <v>601000</v>
      </c>
      <c r="C53" s="38" t="s">
        <v>60</v>
      </c>
      <c r="D53" s="26">
        <f t="shared" si="1"/>
        <v>0</v>
      </c>
      <c r="E53" s="26">
        <v>0</v>
      </c>
      <c r="F53" s="26"/>
      <c r="G53" s="26">
        <v>0</v>
      </c>
    </row>
    <row r="54" spans="2:7" ht="31.5" customHeight="1" hidden="1">
      <c r="B54" s="24">
        <v>601100</v>
      </c>
      <c r="C54" s="38" t="s">
        <v>61</v>
      </c>
      <c r="D54" s="26">
        <f t="shared" si="1"/>
        <v>0</v>
      </c>
      <c r="E54" s="26">
        <v>0</v>
      </c>
      <c r="F54" s="26"/>
      <c r="G54" s="26">
        <v>0</v>
      </c>
    </row>
    <row r="55" spans="2:7" ht="15.75" customHeight="1" hidden="1">
      <c r="B55" s="24">
        <v>601200</v>
      </c>
      <c r="C55" s="38" t="s">
        <v>62</v>
      </c>
      <c r="D55" s="26">
        <f t="shared" si="1"/>
        <v>0</v>
      </c>
      <c r="E55" s="26"/>
      <c r="F55" s="26"/>
      <c r="G55" s="26"/>
    </row>
    <row r="56" spans="2:7" ht="15.75">
      <c r="B56" s="24">
        <v>602000</v>
      </c>
      <c r="C56" s="38" t="s">
        <v>63</v>
      </c>
      <c r="D56" s="26">
        <f t="shared" si="1"/>
        <v>2210182153</v>
      </c>
      <c r="E56" s="26">
        <f>E57-E58+E60+E59</f>
        <v>-9706826441</v>
      </c>
      <c r="F56" s="26">
        <f>F57-F58+F60+F59</f>
        <v>11917008594</v>
      </c>
      <c r="G56" s="26">
        <f>G57-G58+G60+G59</f>
        <v>11906825689</v>
      </c>
    </row>
    <row r="57" spans="2:7" ht="15.75">
      <c r="B57" s="24">
        <v>602100</v>
      </c>
      <c r="C57" s="38" t="s">
        <v>37</v>
      </c>
      <c r="D57" s="26">
        <f t="shared" si="1"/>
        <v>2210182153</v>
      </c>
      <c r="E57" s="26">
        <f>E29</f>
        <v>1216252000</v>
      </c>
      <c r="F57" s="26">
        <f aca="true" t="shared" si="2" ref="F57:G60">F29</f>
        <v>993930153</v>
      </c>
      <c r="G57" s="26">
        <f t="shared" si="2"/>
        <v>983747248</v>
      </c>
    </row>
    <row r="58" spans="2:7" ht="15.75" customHeight="1" hidden="1">
      <c r="B58" s="24">
        <v>602200</v>
      </c>
      <c r="C58" s="38" t="s">
        <v>39</v>
      </c>
      <c r="D58" s="26">
        <f t="shared" si="1"/>
        <v>0</v>
      </c>
      <c r="E58" s="26">
        <f>E30</f>
        <v>0</v>
      </c>
      <c r="F58" s="26">
        <f t="shared" si="2"/>
        <v>0</v>
      </c>
      <c r="G58" s="26">
        <f t="shared" si="2"/>
        <v>0</v>
      </c>
    </row>
    <row r="59" spans="2:7" ht="15.75" customHeight="1" hidden="1">
      <c r="B59" s="24">
        <v>602300</v>
      </c>
      <c r="C59" s="38" t="s">
        <v>40</v>
      </c>
      <c r="D59" s="26">
        <f t="shared" si="1"/>
        <v>0</v>
      </c>
      <c r="E59" s="26">
        <f>E31</f>
        <v>0</v>
      </c>
      <c r="F59" s="26">
        <f t="shared" si="2"/>
        <v>0</v>
      </c>
      <c r="G59" s="26">
        <f t="shared" si="2"/>
        <v>0</v>
      </c>
    </row>
    <row r="60" spans="2:7" ht="30">
      <c r="B60" s="24">
        <v>602400</v>
      </c>
      <c r="C60" s="38" t="s">
        <v>41</v>
      </c>
      <c r="D60" s="26">
        <f t="shared" si="1"/>
        <v>0</v>
      </c>
      <c r="E60" s="26">
        <f>E32</f>
        <v>-10923078441</v>
      </c>
      <c r="F60" s="26">
        <f t="shared" si="2"/>
        <v>10923078441</v>
      </c>
      <c r="G60" s="26">
        <f t="shared" si="2"/>
        <v>10923078441</v>
      </c>
    </row>
    <row r="61" spans="2:7" ht="15.75" customHeight="1" hidden="1">
      <c r="B61" s="24">
        <v>603000</v>
      </c>
      <c r="C61" s="38" t="s">
        <v>21</v>
      </c>
      <c r="D61" s="26">
        <f t="shared" si="1"/>
        <v>0</v>
      </c>
      <c r="E61" s="26">
        <f>E20</f>
        <v>0</v>
      </c>
      <c r="F61" s="26"/>
      <c r="G61" s="26"/>
    </row>
    <row r="62" spans="2:7" s="61" customFormat="1" ht="15.75">
      <c r="B62" s="24" t="s">
        <v>46</v>
      </c>
      <c r="C62" s="38" t="s">
        <v>47</v>
      </c>
      <c r="D62" s="26">
        <f t="shared" si="1"/>
        <v>14689881241</v>
      </c>
      <c r="E62" s="26">
        <f>E39+E52</f>
        <v>-9706826441</v>
      </c>
      <c r="F62" s="26">
        <f>F39+F52</f>
        <v>24396707682</v>
      </c>
      <c r="G62" s="26">
        <f>G39+G52</f>
        <v>24386524777</v>
      </c>
    </row>
    <row r="63" spans="2:7" s="61" customFormat="1" ht="15.75" hidden="1">
      <c r="B63" s="26"/>
      <c r="C63" s="26"/>
      <c r="D63" s="26"/>
      <c r="E63" s="26"/>
      <c r="F63" s="26"/>
      <c r="G63" s="26"/>
    </row>
    <row r="64" spans="2:7" s="61" customFormat="1" ht="5.25" customHeight="1">
      <c r="B64" s="67"/>
      <c r="C64" s="68"/>
      <c r="D64" s="69"/>
      <c r="E64" s="70"/>
      <c r="F64" s="70"/>
      <c r="G64" s="70"/>
    </row>
    <row r="65" spans="2:7" s="5" customFormat="1" ht="15.75" customHeight="1">
      <c r="B65" s="5" t="s">
        <v>64</v>
      </c>
      <c r="G65" s="5" t="s">
        <v>65</v>
      </c>
    </row>
    <row r="66" spans="2:7" ht="15.75" hidden="1">
      <c r="B66" s="1"/>
      <c r="C66" s="1" t="s">
        <v>66</v>
      </c>
      <c r="D66" s="71">
        <f>D62-D37</f>
        <v>0</v>
      </c>
      <c r="E66" s="71">
        <f>E62-E37</f>
        <v>0</v>
      </c>
      <c r="F66" s="71">
        <f>F62-F37</f>
        <v>0</v>
      </c>
      <c r="G66" s="71">
        <f>G62-G37</f>
        <v>0</v>
      </c>
    </row>
    <row r="67" spans="2:7" ht="15.75">
      <c r="B67" s="1"/>
      <c r="C67" s="1"/>
      <c r="D67" s="1"/>
      <c r="E67" s="1"/>
      <c r="F67" s="1"/>
      <c r="G67" s="1"/>
    </row>
  </sheetData>
  <sheetProtection/>
  <mergeCells count="11">
    <mergeCell ref="L8:N8"/>
    <mergeCell ref="B11:G11"/>
    <mergeCell ref="I22:J22"/>
    <mergeCell ref="B38:G38"/>
    <mergeCell ref="F1:G2"/>
    <mergeCell ref="C4:F4"/>
    <mergeCell ref="B8:B9"/>
    <mergeCell ref="C8:C9"/>
    <mergeCell ref="D8:D9"/>
    <mergeCell ref="E8:E9"/>
    <mergeCell ref="F8:G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dcterms:created xsi:type="dcterms:W3CDTF">2024-02-23T13:36:41Z</dcterms:created>
  <dcterms:modified xsi:type="dcterms:W3CDTF">2024-02-23T13:37:22Z</dcterms:modified>
  <cp:category/>
  <cp:version/>
  <cp:contentType/>
  <cp:contentStatus/>
</cp:coreProperties>
</file>